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1700" windowHeight="5385" activeTab="2"/>
  </bookViews>
  <sheets>
    <sheet name="Диаграмма2" sheetId="1" r:id="rId1"/>
    <sheet name="Диаграмма1" sheetId="2" r:id="rId2"/>
    <sheet name="пром" sheetId="3" r:id="rId3"/>
  </sheets>
  <definedNames/>
  <calcPr fullCalcOnLoad="1"/>
</workbook>
</file>

<file path=xl/sharedStrings.xml><?xml version="1.0" encoding="utf-8"?>
<sst xmlns="http://schemas.openxmlformats.org/spreadsheetml/2006/main" count="243" uniqueCount="79">
  <si>
    <t>Показатели</t>
  </si>
  <si>
    <t>Единица измерения</t>
  </si>
  <si>
    <t>оценка</t>
  </si>
  <si>
    <t xml:space="preserve"> Промышленность</t>
  </si>
  <si>
    <t xml:space="preserve"> тонн</t>
  </si>
  <si>
    <t>Сыры жирные - всего</t>
  </si>
  <si>
    <t>Сахар-песок из сах. свеклы</t>
  </si>
  <si>
    <t>Кондитерские изделия</t>
  </si>
  <si>
    <t xml:space="preserve"> туб</t>
  </si>
  <si>
    <t xml:space="preserve">Масло растительное </t>
  </si>
  <si>
    <t>Мука</t>
  </si>
  <si>
    <t>Спирт этиловый из пищевого сырья</t>
  </si>
  <si>
    <t>тыс. дал</t>
  </si>
  <si>
    <t>Водка и ликеро-водочные изделия</t>
  </si>
  <si>
    <t>Напитки винные</t>
  </si>
  <si>
    <t xml:space="preserve">Бренди </t>
  </si>
  <si>
    <t>Пиво</t>
  </si>
  <si>
    <t xml:space="preserve">                     Продукция пищевой и перерабатывающей промышленности</t>
  </si>
  <si>
    <t xml:space="preserve">Масло животное </t>
  </si>
  <si>
    <t>тыс.руб.</t>
  </si>
  <si>
    <t xml:space="preserve">               из них: в разрезе предприятий</t>
  </si>
  <si>
    <t xml:space="preserve">                             в % к предыд.году</t>
  </si>
  <si>
    <t xml:space="preserve">                                   в действующих ценах </t>
  </si>
  <si>
    <t>%</t>
  </si>
  <si>
    <t>Вина виноградные</t>
  </si>
  <si>
    <t>Вина плодовые</t>
  </si>
  <si>
    <t>Вина натуральные</t>
  </si>
  <si>
    <t xml:space="preserve">Макаронные изделия </t>
  </si>
  <si>
    <t>Хлеб и хлебобулочные изделия</t>
  </si>
  <si>
    <t>Дрожжи</t>
  </si>
  <si>
    <t>Маргариновая продукция</t>
  </si>
  <si>
    <t>Мороженое</t>
  </si>
  <si>
    <t>Майонез</t>
  </si>
  <si>
    <t>Вина игристые</t>
  </si>
  <si>
    <t>тонн</t>
  </si>
  <si>
    <t>тыс.кв.м</t>
  </si>
  <si>
    <t>Колбасные изделия</t>
  </si>
  <si>
    <t xml:space="preserve">Масло сливочное </t>
  </si>
  <si>
    <t>Цельномолочная продукция</t>
  </si>
  <si>
    <t>Комбикорма</t>
  </si>
  <si>
    <t>Минеральные воды</t>
  </si>
  <si>
    <t>тыс.полу-  литров</t>
  </si>
  <si>
    <t xml:space="preserve"> тыс.руб. </t>
  </si>
  <si>
    <t>Консервы - всего</t>
  </si>
  <si>
    <t xml:space="preserve">Мясо, включая субпродукты 1 категории </t>
  </si>
  <si>
    <t xml:space="preserve"> по малым предприятиям</t>
  </si>
  <si>
    <t xml:space="preserve"> по крупным и средним предприятиям</t>
  </si>
  <si>
    <t>тыс.дал</t>
  </si>
  <si>
    <t xml:space="preserve"> по микропредприятиям</t>
  </si>
  <si>
    <t>1 вариант</t>
  </si>
  <si>
    <t>2 вариант</t>
  </si>
  <si>
    <t xml:space="preserve">     Примечание:   1. Показатель "Производство промпродукции в натуральном выражении" представляется по каждому виду по форме:   </t>
  </si>
  <si>
    <t xml:space="preserve">    в ценах пред.года</t>
  </si>
  <si>
    <t>2020 год</t>
  </si>
  <si>
    <t>Объем  отгруженных товаров собственного производства,выполненных работ и услуг собственными силами- Раздел С: Обрабатывающие производства</t>
  </si>
  <si>
    <t>Подраздел С11: Производство напитков</t>
  </si>
  <si>
    <t>Подраздел С10: Производство пищевых продуктов</t>
  </si>
  <si>
    <t>2021 год</t>
  </si>
  <si>
    <t xml:space="preserve"> </t>
  </si>
  <si>
    <t>ООО Молзавод "Шовгеновский"</t>
  </si>
  <si>
    <t>ООО "Шовгеновский хлебозавод"</t>
  </si>
  <si>
    <t>ООО Хлебозавод "Шовгеновский"</t>
  </si>
  <si>
    <t>Заместитель главы администрации МО "Шовгеновский район"</t>
  </si>
  <si>
    <t>А.З. Аутлев</t>
  </si>
  <si>
    <t>2022 год</t>
  </si>
  <si>
    <t xml:space="preserve"> Производство промышленной продукции в натуральном выражении</t>
  </si>
  <si>
    <t>2023 год</t>
  </si>
  <si>
    <t>2024 год</t>
  </si>
  <si>
    <t>Концентрированный сок</t>
  </si>
  <si>
    <t>2025 год</t>
  </si>
  <si>
    <t>ООО Пищекомбинат "Шовгеновский"</t>
  </si>
  <si>
    <t>по микропредприятиям</t>
  </si>
  <si>
    <t xml:space="preserve">                                   в ценах пред.года</t>
  </si>
  <si>
    <t xml:space="preserve"> мфлые предприятиям</t>
  </si>
  <si>
    <t xml:space="preserve">     ООО Молзавод "Шовгеновский"</t>
  </si>
  <si>
    <t xml:space="preserve">          хлеб и хлебобулочные изделия</t>
  </si>
  <si>
    <t xml:space="preserve">   ООО Пищекомбинат "Шовгеновский"</t>
  </si>
  <si>
    <t>Малые предприятия</t>
  </si>
  <si>
    <t xml:space="preserve">Прогноз  ПРОМЫШЛЕННОСТИ  по МО "Шовгеновский район" на 2023- 2025 годы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</si>
</sst>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/>
      <protection/>
    </xf>
    <xf numFmtId="173" fontId="2" fillId="0" borderId="13" xfId="0" applyNumberFormat="1" applyFont="1" applyBorder="1" applyAlignment="1" applyProtection="1">
      <alignment horizontal="left"/>
      <protection hidden="1"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center"/>
    </xf>
    <xf numFmtId="173" fontId="48" fillId="0" borderId="13" xfId="0" applyNumberFormat="1" applyFont="1" applyFill="1" applyBorder="1" applyAlignment="1" applyProtection="1">
      <alignment vertical="center" wrapText="1"/>
      <protection/>
    </xf>
    <xf numFmtId="173" fontId="48" fillId="0" borderId="13" xfId="0" applyNumberFormat="1" applyFont="1" applyBorder="1" applyAlignment="1" applyProtection="1">
      <alignment/>
      <protection hidden="1" locked="0"/>
    </xf>
    <xf numFmtId="0" fontId="2" fillId="33" borderId="11" xfId="0" applyFont="1" applyFill="1" applyBorder="1" applyAlignment="1" applyProtection="1">
      <alignment/>
      <protection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73" fontId="48" fillId="0" borderId="13" xfId="0" applyNumberFormat="1" applyFont="1" applyFill="1" applyBorder="1" applyAlignment="1" applyProtection="1">
      <alignment horizontal="left" vertical="center" wrapText="1"/>
      <protection/>
    </xf>
    <xf numFmtId="173" fontId="48" fillId="0" borderId="15" xfId="0" applyNumberFormat="1" applyFont="1" applyFill="1" applyBorder="1" applyAlignment="1" applyProtection="1">
      <alignment horizontal="left" vertical="center" wrapText="1"/>
      <protection/>
    </xf>
    <xf numFmtId="0" fontId="48" fillId="0" borderId="13" xfId="0" applyFont="1" applyBorder="1" applyAlignment="1" applyProtection="1">
      <alignment/>
      <protection hidden="1" locked="0"/>
    </xf>
    <xf numFmtId="0" fontId="48" fillId="0" borderId="13" xfId="0" applyFont="1" applyBorder="1" applyAlignment="1" applyProtection="1">
      <alignment/>
      <protection locked="0"/>
    </xf>
    <xf numFmtId="173" fontId="2" fillId="0" borderId="13" xfId="0" applyNumberFormat="1" applyFont="1" applyBorder="1" applyAlignment="1" applyProtection="1">
      <alignment horizontal="left"/>
      <protection hidden="1"/>
    </xf>
    <xf numFmtId="173" fontId="2" fillId="0" borderId="13" xfId="0" applyNumberFormat="1" applyFont="1" applyFill="1" applyBorder="1" applyAlignment="1" applyProtection="1">
      <alignment horizontal="left" vertical="center" wrapText="1"/>
      <protection/>
    </xf>
    <xf numFmtId="173" fontId="2" fillId="0" borderId="13" xfId="0" applyNumberFormat="1" applyFont="1" applyFill="1" applyBorder="1" applyAlignment="1" applyProtection="1">
      <alignment vertical="center" wrapText="1"/>
      <protection/>
    </xf>
    <xf numFmtId="173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/>
      <protection hidden="1" locked="0"/>
    </xf>
    <xf numFmtId="173" fontId="2" fillId="0" borderId="13" xfId="0" applyNumberFormat="1" applyFont="1" applyBorder="1" applyAlignment="1" applyProtection="1">
      <alignment/>
      <protection hidden="1" locked="0"/>
    </xf>
    <xf numFmtId="173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73" fontId="2" fillId="0" borderId="13" xfId="0" applyNumberFormat="1" applyFont="1" applyBorder="1" applyAlignment="1">
      <alignment horizontal="right"/>
    </xf>
    <xf numFmtId="173" fontId="7" fillId="0" borderId="16" xfId="0" applyNumberFormat="1" applyFont="1" applyBorder="1" applyAlignment="1">
      <alignment horizontal="left"/>
    </xf>
    <xf numFmtId="173" fontId="7" fillId="0" borderId="13" xfId="0" applyNumberFormat="1" applyFont="1" applyBorder="1" applyAlignment="1">
      <alignment horizontal="left"/>
    </xf>
    <xf numFmtId="173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73" fontId="2" fillId="0" borderId="15" xfId="0" applyNumberFormat="1" applyFont="1" applyBorder="1" applyAlignment="1" applyProtection="1">
      <alignment horizontal="left"/>
      <protection hidden="1" locked="0"/>
    </xf>
    <xf numFmtId="173" fontId="2" fillId="0" borderId="15" xfId="0" applyNumberFormat="1" applyFont="1" applyBorder="1" applyAlignment="1" applyProtection="1">
      <alignment/>
      <protection hidden="1"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73" fontId="2" fillId="0" borderId="16" xfId="0" applyNumberFormat="1" applyFont="1" applyBorder="1" applyAlignment="1">
      <alignment horizontal="left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73" fontId="7" fillId="0" borderId="12" xfId="0" applyNumberFormat="1" applyFont="1" applyBorder="1" applyAlignment="1">
      <alignment horizontal="left"/>
    </xf>
    <xf numFmtId="173" fontId="1" fillId="0" borderId="13" xfId="0" applyNumberFormat="1" applyFont="1" applyBorder="1" applyAlignment="1">
      <alignment horizontal="left"/>
    </xf>
    <xf numFmtId="173" fontId="1" fillId="0" borderId="16" xfId="0" applyNumberFormat="1" applyFont="1" applyBorder="1" applyAlignment="1">
      <alignment horizontal="left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173" fontId="7" fillId="0" borderId="16" xfId="0" applyNumberFormat="1" applyFont="1" applyBorder="1" applyAlignment="1">
      <alignment horizontal="left"/>
    </xf>
    <xf numFmtId="173" fontId="7" fillId="0" borderId="12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48" fillId="0" borderId="23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631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пром!$C$1:$C$5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2020 год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пром!$C$6:$C$75</c:f>
              <c:numCache>
                <c:ptCount val="70"/>
                <c:pt idx="2">
                  <c:v>1335.2</c:v>
                </c:pt>
                <c:pt idx="3">
                  <c:v>100</c:v>
                </c:pt>
                <c:pt idx="4">
                  <c:v>1335.2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1335.2</c:v>
                </c:pt>
                <c:pt idx="11">
                  <c:v>100</c:v>
                </c:pt>
                <c:pt idx="12">
                  <c:v>1335.2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1335.2</c:v>
                </c:pt>
                <c:pt idx="19">
                  <c:v>100</c:v>
                </c:pt>
                <c:pt idx="20">
                  <c:v>1335.2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1335.2</c:v>
                </c:pt>
                <c:pt idx="40">
                  <c:v>100</c:v>
                </c:pt>
                <c:pt idx="41">
                  <c:v>1335.2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пром!$D$1:$D$5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2021 год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пром!$D$6:$D$75</c:f>
              <c:numCache>
                <c:ptCount val="70"/>
                <c:pt idx="2">
                  <c:v>1478.9108910891089</c:v>
                </c:pt>
                <c:pt idx="3">
                  <c:v>110.76324828408544</c:v>
                </c:pt>
                <c:pt idx="4">
                  <c:v>1493.7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1478.9108910891089</c:v>
                </c:pt>
                <c:pt idx="11">
                  <c:v>110.76324828408544</c:v>
                </c:pt>
                <c:pt idx="12">
                  <c:v>1493.7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1478.9108910891089</c:v>
                </c:pt>
                <c:pt idx="19">
                  <c:v>110.76324828408544</c:v>
                </c:pt>
                <c:pt idx="20">
                  <c:v>1493.7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1478.9108910891089</c:v>
                </c:pt>
                <c:pt idx="40">
                  <c:v>110.76324828408544</c:v>
                </c:pt>
                <c:pt idx="41">
                  <c:v>1493.7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пром!$E$1:$E$5</c:f>
              <c:strCache>
                <c:ptCount val="1"/>
                <c:pt idx="0">
                  <c:v>Прогноз  ПРОМЫШЛЕННОСТИ  по МО "Шовгеновский район" на 2023- 2025 годы  оценка 2022 год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пром!$E$6:$E$75</c:f>
              <c:numCache>
                <c:ptCount val="70"/>
                <c:pt idx="2">
                  <c:v>10726.732673267326</c:v>
                </c:pt>
                <c:pt idx="3">
                  <c:v>725.3129811876547</c:v>
                </c:pt>
                <c:pt idx="4">
                  <c:v>10743</c:v>
                </c:pt>
                <c:pt idx="6">
                  <c:v>9100</c:v>
                </c:pt>
                <c:pt idx="7">
                  <c:v>100</c:v>
                </c:pt>
                <c:pt idx="8">
                  <c:v>9100</c:v>
                </c:pt>
                <c:pt idx="10">
                  <c:v>1626.7326732673268</c:v>
                </c:pt>
                <c:pt idx="11">
                  <c:v>109.99531365066615</c:v>
                </c:pt>
                <c:pt idx="12">
                  <c:v>1643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1626.7326732673268</c:v>
                </c:pt>
                <c:pt idx="19">
                  <c:v>109.99531365066615</c:v>
                </c:pt>
                <c:pt idx="20">
                  <c:v>1643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1626.7326732673268</c:v>
                </c:pt>
                <c:pt idx="40">
                  <c:v>109.99531365066615</c:v>
                </c:pt>
                <c:pt idx="41">
                  <c:v>1643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9100</c:v>
                </c:pt>
                <c:pt idx="50">
                  <c:v>100</c:v>
                </c:pt>
                <c:pt idx="51">
                  <c:v>9100</c:v>
                </c:pt>
                <c:pt idx="53">
                  <c:v>9100</c:v>
                </c:pt>
                <c:pt idx="54">
                  <c:v>100</c:v>
                </c:pt>
                <c:pt idx="55">
                  <c:v>9100</c:v>
                </c:pt>
                <c:pt idx="58">
                  <c:v>9100</c:v>
                </c:pt>
                <c:pt idx="59">
                  <c:v>100</c:v>
                </c:pt>
                <c:pt idx="60">
                  <c:v>9100</c:v>
                </c:pt>
                <c:pt idx="62">
                  <c:v>0</c:v>
                </c:pt>
                <c:pt idx="63">
                  <c:v>100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пром!$F$1:$F$5</c:f>
              <c:strCache>
                <c:ptCount val="1"/>
                <c:pt idx="0">
                  <c:v>Прогноз  ПРОМЫШЛЕННОСТИ  по МО "Шовгеновский район" на 2023- 2025 годы  оценка 2023 год 1 вариант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пром!$F$6:$F$75</c:f>
              <c:numCache>
                <c:ptCount val="70"/>
                <c:pt idx="2">
                  <c:v>11281.485148514852</c:v>
                </c:pt>
                <c:pt idx="3">
                  <c:v>105.171681742662</c:v>
                </c:pt>
                <c:pt idx="4">
                  <c:v>11394.300000000001</c:v>
                </c:pt>
                <c:pt idx="6">
                  <c:v>9454.653465346535</c:v>
                </c:pt>
                <c:pt idx="7">
                  <c:v>103.89729082798391</c:v>
                </c:pt>
                <c:pt idx="8">
                  <c:v>9549.2</c:v>
                </c:pt>
                <c:pt idx="10">
                  <c:v>1826.8316831683169</c:v>
                </c:pt>
                <c:pt idx="11">
                  <c:v>112.3006695069994</c:v>
                </c:pt>
                <c:pt idx="12">
                  <c:v>1845.1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1826.8316831683169</c:v>
                </c:pt>
                <c:pt idx="19">
                  <c:v>112.3006695069994</c:v>
                </c:pt>
                <c:pt idx="20">
                  <c:v>1845.1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1826.8316831683169</c:v>
                </c:pt>
                <c:pt idx="40">
                  <c:v>112.3006695069994</c:v>
                </c:pt>
                <c:pt idx="41">
                  <c:v>1845.1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9454.653465346535</c:v>
                </c:pt>
                <c:pt idx="50">
                  <c:v>103.89729082798391</c:v>
                </c:pt>
                <c:pt idx="51">
                  <c:v>9549.2</c:v>
                </c:pt>
                <c:pt idx="53">
                  <c:v>9454.653465346535</c:v>
                </c:pt>
                <c:pt idx="54">
                  <c:v>103.89729082798391</c:v>
                </c:pt>
                <c:pt idx="55">
                  <c:v>9549.2</c:v>
                </c:pt>
                <c:pt idx="58">
                  <c:v>9454.653465346535</c:v>
                </c:pt>
                <c:pt idx="59">
                  <c:v>103.89729082798391</c:v>
                </c:pt>
                <c:pt idx="60">
                  <c:v>9549.2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пром!$G$1:$G$5</c:f>
              <c:strCache>
                <c:ptCount val="1"/>
                <c:pt idx="0">
                  <c:v>Прогноз  ПРОМЫШЛЕННОСТИ  по МО "Шовгеновский район" на 2023- 2025 годы  оценка 2023 год 2 вариант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пром!$G$6:$G$75</c:f>
              <c:numCache>
                <c:ptCount val="70"/>
                <c:pt idx="2">
                  <c:v>11618.217821782178</c:v>
                </c:pt>
                <c:pt idx="3">
                  <c:v>102.98482574620644</c:v>
                </c:pt>
                <c:pt idx="4">
                  <c:v>11734.4</c:v>
                </c:pt>
                <c:pt idx="6">
                  <c:v>9763.861386138613</c:v>
                </c:pt>
                <c:pt idx="7">
                  <c:v>103.27043103087168</c:v>
                </c:pt>
                <c:pt idx="8">
                  <c:v>9861.5</c:v>
                </c:pt>
                <c:pt idx="10">
                  <c:v>1854.3564356435645</c:v>
                </c:pt>
                <c:pt idx="11">
                  <c:v>101.50669340415155</c:v>
                </c:pt>
                <c:pt idx="12">
                  <c:v>1872.9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1854.3564356435645</c:v>
                </c:pt>
                <c:pt idx="19">
                  <c:v>101.50669340415155</c:v>
                </c:pt>
                <c:pt idx="20">
                  <c:v>1872.9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1854.3564356435645</c:v>
                </c:pt>
                <c:pt idx="40">
                  <c:v>101.50669340415155</c:v>
                </c:pt>
                <c:pt idx="41">
                  <c:v>1872.9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9763.861386138613</c:v>
                </c:pt>
                <c:pt idx="50">
                  <c:v>103.27043103087168</c:v>
                </c:pt>
                <c:pt idx="51">
                  <c:v>9861.5</c:v>
                </c:pt>
                <c:pt idx="53">
                  <c:v>9763.861386138613</c:v>
                </c:pt>
                <c:pt idx="54">
                  <c:v>103.27043103087168</c:v>
                </c:pt>
                <c:pt idx="55">
                  <c:v>9861.5</c:v>
                </c:pt>
                <c:pt idx="58">
                  <c:v>9763.861386138613</c:v>
                </c:pt>
                <c:pt idx="59">
                  <c:v>103.27043103087168</c:v>
                </c:pt>
                <c:pt idx="60">
                  <c:v>9861.5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пром!$H$1:$H$5</c:f>
              <c:strCache>
                <c:ptCount val="1"/>
                <c:pt idx="0">
                  <c:v>Прогноз  ПРОМЫШЛЕННОСТИ  по МО "Шовгеновский район" на 2023- 2025 годы  оценка 2024 год 1 вариант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пром!$H$6:$H$75</c:f>
              <c:numCache>
                <c:ptCount val="70"/>
                <c:pt idx="2">
                  <c:v>42713.762376237624</c:v>
                </c:pt>
                <c:pt idx="3">
                  <c:v>367.64470275429505</c:v>
                </c:pt>
                <c:pt idx="4">
                  <c:v>42835.9</c:v>
                </c:pt>
                <c:pt idx="6">
                  <c:v>40735.94059405941</c:v>
                </c:pt>
                <c:pt idx="7">
                  <c:v>417.21137757947577</c:v>
                </c:pt>
                <c:pt idx="8">
                  <c:v>40838.3</c:v>
                </c:pt>
                <c:pt idx="10">
                  <c:v>1977.8217821782177</c:v>
                </c:pt>
                <c:pt idx="11">
                  <c:v>106.65812376528376</c:v>
                </c:pt>
                <c:pt idx="12">
                  <c:v>1997.6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32477.821782178216</c:v>
                </c:pt>
                <c:pt idx="19">
                  <c:v>1751.4336056383147</c:v>
                </c:pt>
                <c:pt idx="20">
                  <c:v>32497.6</c:v>
                </c:pt>
                <c:pt idx="22">
                  <c:v>30500</c:v>
                </c:pt>
                <c:pt idx="23">
                  <c:v>99</c:v>
                </c:pt>
                <c:pt idx="24">
                  <c:v>30500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30500</c:v>
                </c:pt>
                <c:pt idx="36">
                  <c:v>100</c:v>
                </c:pt>
                <c:pt idx="37">
                  <c:v>30500</c:v>
                </c:pt>
                <c:pt idx="39">
                  <c:v>1977.8217821782177</c:v>
                </c:pt>
                <c:pt idx="40">
                  <c:v>106.65812376528376</c:v>
                </c:pt>
                <c:pt idx="41">
                  <c:v>1997.6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10235.940594059406</c:v>
                </c:pt>
                <c:pt idx="50">
                  <c:v>104.8349642549308</c:v>
                </c:pt>
                <c:pt idx="51">
                  <c:v>10338.3</c:v>
                </c:pt>
                <c:pt idx="53">
                  <c:v>10235.940594059406</c:v>
                </c:pt>
                <c:pt idx="54">
                  <c:v>104.8349642549308</c:v>
                </c:pt>
                <c:pt idx="55">
                  <c:v>10338.3</c:v>
                </c:pt>
                <c:pt idx="58">
                  <c:v>10235.940594059406</c:v>
                </c:pt>
                <c:pt idx="59">
                  <c:v>104.8349642549308</c:v>
                </c:pt>
                <c:pt idx="60">
                  <c:v>10338.3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пром!$I$1:$I$5</c:f>
              <c:strCache>
                <c:ptCount val="1"/>
                <c:pt idx="0">
                  <c:v>Прогноз  ПРОМЫШЛЕННОСТИ  по МО "Шовгеновский район" на 2023- 2025 годы  оценка 2024 год 2 вариант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пром!$I$6:$I$75</c:f>
              <c:numCache>
                <c:ptCount val="70"/>
                <c:pt idx="2">
                  <c:v>45315.24752475247</c:v>
                </c:pt>
                <c:pt idx="3">
                  <c:v>106.09050807934001</c:v>
                </c:pt>
                <c:pt idx="4">
                  <c:v>45768.399999999994</c:v>
                </c:pt>
                <c:pt idx="6">
                  <c:v>43305.64356435643</c:v>
                </c:pt>
                <c:pt idx="7">
                  <c:v>106.30819598816817</c:v>
                </c:pt>
                <c:pt idx="8">
                  <c:v>43738.7</c:v>
                </c:pt>
                <c:pt idx="10">
                  <c:v>2009.6039603960396</c:v>
                </c:pt>
                <c:pt idx="11">
                  <c:v>101.60692831397678</c:v>
                </c:pt>
                <c:pt idx="12">
                  <c:v>2029.7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34734.35643564357</c:v>
                </c:pt>
                <c:pt idx="19">
                  <c:v>106.9479248596148</c:v>
                </c:pt>
                <c:pt idx="20">
                  <c:v>35081.7</c:v>
                </c:pt>
                <c:pt idx="22">
                  <c:v>32724.752475247526</c:v>
                </c:pt>
                <c:pt idx="23">
                  <c:v>107.29427041064763</c:v>
                </c:pt>
                <c:pt idx="24">
                  <c:v>33052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32724.752475247526</c:v>
                </c:pt>
                <c:pt idx="36">
                  <c:v>107.29427041064763</c:v>
                </c:pt>
                <c:pt idx="37">
                  <c:v>33052</c:v>
                </c:pt>
                <c:pt idx="39">
                  <c:v>2009.6039603960396</c:v>
                </c:pt>
                <c:pt idx="40">
                  <c:v>101.60692831397678</c:v>
                </c:pt>
                <c:pt idx="41">
                  <c:v>2029.7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10580.89108910891</c:v>
                </c:pt>
                <c:pt idx="50">
                  <c:v>103.36999313233318</c:v>
                </c:pt>
                <c:pt idx="51">
                  <c:v>10686.7</c:v>
                </c:pt>
                <c:pt idx="53">
                  <c:v>10580.89108910891</c:v>
                </c:pt>
                <c:pt idx="54">
                  <c:v>103.36999313233318</c:v>
                </c:pt>
                <c:pt idx="55">
                  <c:v>10686.7</c:v>
                </c:pt>
                <c:pt idx="58">
                  <c:v>10580.89108910891</c:v>
                </c:pt>
                <c:pt idx="59">
                  <c:v>103.36999313233318</c:v>
                </c:pt>
                <c:pt idx="60">
                  <c:v>10686.7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7"/>
          <c:order val="7"/>
          <c:tx>
            <c:strRef>
              <c:f>пром!$J$1:$J$5</c:f>
              <c:strCache>
                <c:ptCount val="1"/>
                <c:pt idx="0">
                  <c:v>Прогноз  ПРОМЫШЛЕННОСТИ  по МО "Шовгеновский район" на 2023- 2025 годы  оценка 2025 год 1 вариант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пром!$J$6:$J$75</c:f>
              <c:numCache>
                <c:ptCount val="70"/>
                <c:pt idx="2">
                  <c:v>46446.039603960395</c:v>
                </c:pt>
                <c:pt idx="3">
                  <c:v>102.49538983228604</c:v>
                </c:pt>
                <c:pt idx="4">
                  <c:v>46910.49999999999</c:v>
                </c:pt>
                <c:pt idx="6">
                  <c:v>44280.09900990099</c:v>
                </c:pt>
                <c:pt idx="7">
                  <c:v>102.25018118965583</c:v>
                </c:pt>
                <c:pt idx="8">
                  <c:v>44722.899999999994</c:v>
                </c:pt>
                <c:pt idx="10">
                  <c:v>2165.940594059406</c:v>
                </c:pt>
                <c:pt idx="11">
                  <c:v>107.77947479923142</c:v>
                </c:pt>
                <c:pt idx="12">
                  <c:v>2187.6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35236.43564356436</c:v>
                </c:pt>
                <c:pt idx="19">
                  <c:v>101.44548297260394</c:v>
                </c:pt>
                <c:pt idx="20">
                  <c:v>35588.799999999996</c:v>
                </c:pt>
                <c:pt idx="22">
                  <c:v>33070.49504950495</c:v>
                </c:pt>
                <c:pt idx="23">
                  <c:v>101.05651700350961</c:v>
                </c:pt>
                <c:pt idx="24">
                  <c:v>33401.2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33070.49504950495</c:v>
                </c:pt>
                <c:pt idx="36">
                  <c:v>101.05651700350961</c:v>
                </c:pt>
                <c:pt idx="37">
                  <c:v>33401.2</c:v>
                </c:pt>
                <c:pt idx="39">
                  <c:v>2165.940594059406</c:v>
                </c:pt>
                <c:pt idx="40">
                  <c:v>107.77947479923142</c:v>
                </c:pt>
                <c:pt idx="41">
                  <c:v>2187.6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11209.60396039604</c:v>
                </c:pt>
                <c:pt idx="50">
                  <c:v>105.94196524652138</c:v>
                </c:pt>
                <c:pt idx="51">
                  <c:v>11321.7</c:v>
                </c:pt>
                <c:pt idx="53">
                  <c:v>11209.60396039604</c:v>
                </c:pt>
                <c:pt idx="54">
                  <c:v>105.94196524652138</c:v>
                </c:pt>
                <c:pt idx="55">
                  <c:v>11321.7</c:v>
                </c:pt>
                <c:pt idx="58">
                  <c:v>11209.60396039604</c:v>
                </c:pt>
                <c:pt idx="59">
                  <c:v>105.94196524652138</c:v>
                </c:pt>
                <c:pt idx="60">
                  <c:v>11321.7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пром!$K$1:$K$5</c:f>
              <c:strCache>
                <c:ptCount val="1"/>
                <c:pt idx="0">
                  <c:v>Прогноз  ПРОМЫШЛЕННОСТИ  по МО "Шовгеновский район" на 2023- 2025 годы  оценка 2025 год 2 вариант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пром!$K$6:$K$75</c:f>
              <c:numCache>
                <c:ptCount val="70"/>
                <c:pt idx="2">
                  <c:v>49908.316831683165</c:v>
                </c:pt>
                <c:pt idx="3">
                  <c:v>107.45440786177933</c:v>
                </c:pt>
                <c:pt idx="4">
                  <c:v>50407.4</c:v>
                </c:pt>
                <c:pt idx="6">
                  <c:v>47695.04950495049</c:v>
                </c:pt>
                <c:pt idx="7">
                  <c:v>107.71215641203946</c:v>
                </c:pt>
                <c:pt idx="8">
                  <c:v>48172</c:v>
                </c:pt>
                <c:pt idx="10">
                  <c:v>2213.267326732673</c:v>
                </c:pt>
                <c:pt idx="11">
                  <c:v>102.18504296946425</c:v>
                </c:pt>
                <c:pt idx="12">
                  <c:v>2235.4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38254.9504950495</c:v>
                </c:pt>
                <c:pt idx="19">
                  <c:v>108.56645911073146</c:v>
                </c:pt>
                <c:pt idx="20">
                  <c:v>38637.5</c:v>
                </c:pt>
                <c:pt idx="22">
                  <c:v>36041.68316831683</c:v>
                </c:pt>
                <c:pt idx="23">
                  <c:v>108.98440774582949</c:v>
                </c:pt>
                <c:pt idx="24">
                  <c:v>36402.1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36041.68316831683</c:v>
                </c:pt>
                <c:pt idx="36">
                  <c:v>108.98440774582949</c:v>
                </c:pt>
                <c:pt idx="37">
                  <c:v>36402.1</c:v>
                </c:pt>
                <c:pt idx="39">
                  <c:v>2213.267326732673</c:v>
                </c:pt>
                <c:pt idx="40">
                  <c:v>102.18504296946425</c:v>
                </c:pt>
                <c:pt idx="41">
                  <c:v>2235.4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11653.366336633662</c:v>
                </c:pt>
                <c:pt idx="50">
                  <c:v>103.9587694427515</c:v>
                </c:pt>
                <c:pt idx="51">
                  <c:v>11769.9</c:v>
                </c:pt>
                <c:pt idx="53">
                  <c:v>11653.366336633662</c:v>
                </c:pt>
                <c:pt idx="54">
                  <c:v>103.9587694427515</c:v>
                </c:pt>
                <c:pt idx="55">
                  <c:v>11769.9</c:v>
                </c:pt>
                <c:pt idx="58">
                  <c:v>11653.366336633662</c:v>
                </c:pt>
                <c:pt idx="59">
                  <c:v>103.9587694427515</c:v>
                </c:pt>
                <c:pt idx="60">
                  <c:v>11769.9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25525834"/>
        <c:axId val="28405915"/>
      </c:bar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05915"/>
        <c:crosses val="autoZero"/>
        <c:auto val="1"/>
        <c:lblOffset val="100"/>
        <c:tickLblSkip val="2"/>
        <c:noMultiLvlLbl val="0"/>
      </c:catAx>
      <c:valAx>
        <c:axId val="28405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5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51"/>
          <c:w val="0.338"/>
          <c:h val="0.7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25"/>
          <c:w val="0.631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пром!$C$1:$C$5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2020 год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пром!$C$6:$C$75</c:f>
              <c:numCache>
                <c:ptCount val="70"/>
                <c:pt idx="2">
                  <c:v>1335.2</c:v>
                </c:pt>
                <c:pt idx="3">
                  <c:v>100</c:v>
                </c:pt>
                <c:pt idx="4">
                  <c:v>1335.2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1335.2</c:v>
                </c:pt>
                <c:pt idx="11">
                  <c:v>100</c:v>
                </c:pt>
                <c:pt idx="12">
                  <c:v>1335.2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1335.2</c:v>
                </c:pt>
                <c:pt idx="19">
                  <c:v>100</c:v>
                </c:pt>
                <c:pt idx="20">
                  <c:v>1335.2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1335.2</c:v>
                </c:pt>
                <c:pt idx="40">
                  <c:v>100</c:v>
                </c:pt>
                <c:pt idx="41">
                  <c:v>1335.2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1"/>
          <c:order val="1"/>
          <c:tx>
            <c:strRef>
              <c:f>пром!$D$1:$D$5</c:f>
              <c:strCache>
                <c:ptCount val="1"/>
                <c:pt idx="0">
                  <c:v>Прогноз  ПРОМЫШЛЕННОСТИ  по МО "Шовгеновский район" на 2023- 2025 годы  Единица измерения 2021 год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пром!$D$6:$D$75</c:f>
              <c:numCache>
                <c:ptCount val="70"/>
                <c:pt idx="2">
                  <c:v>1478.9108910891089</c:v>
                </c:pt>
                <c:pt idx="3">
                  <c:v>110.76324828408544</c:v>
                </c:pt>
                <c:pt idx="4">
                  <c:v>1493.7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1478.9108910891089</c:v>
                </c:pt>
                <c:pt idx="11">
                  <c:v>110.76324828408544</c:v>
                </c:pt>
                <c:pt idx="12">
                  <c:v>1493.7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1478.9108910891089</c:v>
                </c:pt>
                <c:pt idx="19">
                  <c:v>110.76324828408544</c:v>
                </c:pt>
                <c:pt idx="20">
                  <c:v>1493.7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1478.9108910891089</c:v>
                </c:pt>
                <c:pt idx="40">
                  <c:v>110.76324828408544</c:v>
                </c:pt>
                <c:pt idx="41">
                  <c:v>1493.7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пром!$E$1:$E$5</c:f>
              <c:strCache>
                <c:ptCount val="1"/>
                <c:pt idx="0">
                  <c:v>Прогноз  ПРОМЫШЛЕННОСТИ  по МО "Шовгеновский район" на 2023- 2025 годы  оценка 2022 год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пром!$E$6:$E$75</c:f>
              <c:numCache>
                <c:ptCount val="70"/>
                <c:pt idx="2">
                  <c:v>10726.732673267326</c:v>
                </c:pt>
                <c:pt idx="3">
                  <c:v>725.3129811876547</c:v>
                </c:pt>
                <c:pt idx="4">
                  <c:v>10743</c:v>
                </c:pt>
                <c:pt idx="6">
                  <c:v>9100</c:v>
                </c:pt>
                <c:pt idx="7">
                  <c:v>100</c:v>
                </c:pt>
                <c:pt idx="8">
                  <c:v>9100</c:v>
                </c:pt>
                <c:pt idx="10">
                  <c:v>1626.7326732673268</c:v>
                </c:pt>
                <c:pt idx="11">
                  <c:v>109.99531365066615</c:v>
                </c:pt>
                <c:pt idx="12">
                  <c:v>1643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1626.7326732673268</c:v>
                </c:pt>
                <c:pt idx="19">
                  <c:v>109.99531365066615</c:v>
                </c:pt>
                <c:pt idx="20">
                  <c:v>1643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1626.7326732673268</c:v>
                </c:pt>
                <c:pt idx="40">
                  <c:v>109.99531365066615</c:v>
                </c:pt>
                <c:pt idx="41">
                  <c:v>1643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9100</c:v>
                </c:pt>
                <c:pt idx="50">
                  <c:v>100</c:v>
                </c:pt>
                <c:pt idx="51">
                  <c:v>9100</c:v>
                </c:pt>
                <c:pt idx="53">
                  <c:v>9100</c:v>
                </c:pt>
                <c:pt idx="54">
                  <c:v>100</c:v>
                </c:pt>
                <c:pt idx="55">
                  <c:v>9100</c:v>
                </c:pt>
                <c:pt idx="58">
                  <c:v>9100</c:v>
                </c:pt>
                <c:pt idx="59">
                  <c:v>100</c:v>
                </c:pt>
                <c:pt idx="60">
                  <c:v>9100</c:v>
                </c:pt>
                <c:pt idx="62">
                  <c:v>0</c:v>
                </c:pt>
                <c:pt idx="63">
                  <c:v>100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пром!$F$1:$F$5</c:f>
              <c:strCache>
                <c:ptCount val="1"/>
                <c:pt idx="0">
                  <c:v>Прогноз  ПРОМЫШЛЕННОСТИ  по МО "Шовгеновский район" на 2023- 2025 годы  оценка 2023 год 1 вариант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пром!$F$6:$F$75</c:f>
              <c:numCache>
                <c:ptCount val="70"/>
                <c:pt idx="2">
                  <c:v>11281.485148514852</c:v>
                </c:pt>
                <c:pt idx="3">
                  <c:v>105.171681742662</c:v>
                </c:pt>
                <c:pt idx="4">
                  <c:v>11394.300000000001</c:v>
                </c:pt>
                <c:pt idx="6">
                  <c:v>9454.653465346535</c:v>
                </c:pt>
                <c:pt idx="7">
                  <c:v>103.89729082798391</c:v>
                </c:pt>
                <c:pt idx="8">
                  <c:v>9549.2</c:v>
                </c:pt>
                <c:pt idx="10">
                  <c:v>1826.8316831683169</c:v>
                </c:pt>
                <c:pt idx="11">
                  <c:v>112.3006695069994</c:v>
                </c:pt>
                <c:pt idx="12">
                  <c:v>1845.1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1826.8316831683169</c:v>
                </c:pt>
                <c:pt idx="19">
                  <c:v>112.3006695069994</c:v>
                </c:pt>
                <c:pt idx="20">
                  <c:v>1845.1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1826.8316831683169</c:v>
                </c:pt>
                <c:pt idx="40">
                  <c:v>112.3006695069994</c:v>
                </c:pt>
                <c:pt idx="41">
                  <c:v>1845.1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9454.653465346535</c:v>
                </c:pt>
                <c:pt idx="50">
                  <c:v>103.89729082798391</c:v>
                </c:pt>
                <c:pt idx="51">
                  <c:v>9549.2</c:v>
                </c:pt>
                <c:pt idx="53">
                  <c:v>9454.653465346535</c:v>
                </c:pt>
                <c:pt idx="54">
                  <c:v>103.89729082798391</c:v>
                </c:pt>
                <c:pt idx="55">
                  <c:v>9549.2</c:v>
                </c:pt>
                <c:pt idx="58">
                  <c:v>9454.653465346535</c:v>
                </c:pt>
                <c:pt idx="59">
                  <c:v>103.89729082798391</c:v>
                </c:pt>
                <c:pt idx="60">
                  <c:v>9549.2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пром!$G$1:$G$5</c:f>
              <c:strCache>
                <c:ptCount val="1"/>
                <c:pt idx="0">
                  <c:v>Прогноз  ПРОМЫШЛЕННОСТИ  по МО "Шовгеновский район" на 2023- 2025 годы  оценка 2023 год 2 вариант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пром!$G$6:$G$75</c:f>
              <c:numCache>
                <c:ptCount val="70"/>
                <c:pt idx="2">
                  <c:v>11618.217821782178</c:v>
                </c:pt>
                <c:pt idx="3">
                  <c:v>102.98482574620644</c:v>
                </c:pt>
                <c:pt idx="4">
                  <c:v>11734.4</c:v>
                </c:pt>
                <c:pt idx="6">
                  <c:v>9763.861386138613</c:v>
                </c:pt>
                <c:pt idx="7">
                  <c:v>103.27043103087168</c:v>
                </c:pt>
                <c:pt idx="8">
                  <c:v>9861.5</c:v>
                </c:pt>
                <c:pt idx="10">
                  <c:v>1854.3564356435645</c:v>
                </c:pt>
                <c:pt idx="11">
                  <c:v>101.50669340415155</c:v>
                </c:pt>
                <c:pt idx="12">
                  <c:v>1872.9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1854.3564356435645</c:v>
                </c:pt>
                <c:pt idx="19">
                  <c:v>101.50669340415155</c:v>
                </c:pt>
                <c:pt idx="20">
                  <c:v>1872.9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1854.3564356435645</c:v>
                </c:pt>
                <c:pt idx="40">
                  <c:v>101.50669340415155</c:v>
                </c:pt>
                <c:pt idx="41">
                  <c:v>1872.9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9763.861386138613</c:v>
                </c:pt>
                <c:pt idx="50">
                  <c:v>103.27043103087168</c:v>
                </c:pt>
                <c:pt idx="51">
                  <c:v>9861.5</c:v>
                </c:pt>
                <c:pt idx="53">
                  <c:v>9763.861386138613</c:v>
                </c:pt>
                <c:pt idx="54">
                  <c:v>103.27043103087168</c:v>
                </c:pt>
                <c:pt idx="55">
                  <c:v>9861.5</c:v>
                </c:pt>
                <c:pt idx="58">
                  <c:v>9763.861386138613</c:v>
                </c:pt>
                <c:pt idx="59">
                  <c:v>103.27043103087168</c:v>
                </c:pt>
                <c:pt idx="60">
                  <c:v>9861.5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пром!$H$1:$H$5</c:f>
              <c:strCache>
                <c:ptCount val="1"/>
                <c:pt idx="0">
                  <c:v>Прогноз  ПРОМЫШЛЕННОСТИ  по МО "Шовгеновский район" на 2023- 2025 годы  оценка 2024 год 1 вариант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пром!$H$6:$H$75</c:f>
              <c:numCache>
                <c:ptCount val="70"/>
                <c:pt idx="2">
                  <c:v>42713.762376237624</c:v>
                </c:pt>
                <c:pt idx="3">
                  <c:v>367.64470275429505</c:v>
                </c:pt>
                <c:pt idx="4">
                  <c:v>42835.9</c:v>
                </c:pt>
                <c:pt idx="6">
                  <c:v>40735.94059405941</c:v>
                </c:pt>
                <c:pt idx="7">
                  <c:v>417.21137757947577</c:v>
                </c:pt>
                <c:pt idx="8">
                  <c:v>40838.3</c:v>
                </c:pt>
                <c:pt idx="10">
                  <c:v>1977.8217821782177</c:v>
                </c:pt>
                <c:pt idx="11">
                  <c:v>106.65812376528376</c:v>
                </c:pt>
                <c:pt idx="12">
                  <c:v>1997.6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32477.821782178216</c:v>
                </c:pt>
                <c:pt idx="19">
                  <c:v>1751.4336056383147</c:v>
                </c:pt>
                <c:pt idx="20">
                  <c:v>32497.6</c:v>
                </c:pt>
                <c:pt idx="22">
                  <c:v>30500</c:v>
                </c:pt>
                <c:pt idx="23">
                  <c:v>99</c:v>
                </c:pt>
                <c:pt idx="24">
                  <c:v>30500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30500</c:v>
                </c:pt>
                <c:pt idx="36">
                  <c:v>100</c:v>
                </c:pt>
                <c:pt idx="37">
                  <c:v>30500</c:v>
                </c:pt>
                <c:pt idx="39">
                  <c:v>1977.8217821782177</c:v>
                </c:pt>
                <c:pt idx="40">
                  <c:v>106.65812376528376</c:v>
                </c:pt>
                <c:pt idx="41">
                  <c:v>1997.6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10235.940594059406</c:v>
                </c:pt>
                <c:pt idx="50">
                  <c:v>104.8349642549308</c:v>
                </c:pt>
                <c:pt idx="51">
                  <c:v>10338.3</c:v>
                </c:pt>
                <c:pt idx="53">
                  <c:v>10235.940594059406</c:v>
                </c:pt>
                <c:pt idx="54">
                  <c:v>104.8349642549308</c:v>
                </c:pt>
                <c:pt idx="55">
                  <c:v>10338.3</c:v>
                </c:pt>
                <c:pt idx="58">
                  <c:v>10235.940594059406</c:v>
                </c:pt>
                <c:pt idx="59">
                  <c:v>104.8349642549308</c:v>
                </c:pt>
                <c:pt idx="60">
                  <c:v>10338.3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6"/>
          <c:order val="6"/>
          <c:tx>
            <c:strRef>
              <c:f>пром!$I$1:$I$5</c:f>
              <c:strCache>
                <c:ptCount val="1"/>
                <c:pt idx="0">
                  <c:v>Прогноз  ПРОМЫШЛЕННОСТИ  по МО "Шовгеновский район" на 2023- 2025 годы  оценка 2024 год 2 вариант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пром!$I$6:$I$75</c:f>
              <c:numCache>
                <c:ptCount val="70"/>
                <c:pt idx="2">
                  <c:v>45315.24752475247</c:v>
                </c:pt>
                <c:pt idx="3">
                  <c:v>106.09050807934001</c:v>
                </c:pt>
                <c:pt idx="4">
                  <c:v>45768.399999999994</c:v>
                </c:pt>
                <c:pt idx="6">
                  <c:v>43305.64356435643</c:v>
                </c:pt>
                <c:pt idx="7">
                  <c:v>106.30819598816817</c:v>
                </c:pt>
                <c:pt idx="8">
                  <c:v>43738.7</c:v>
                </c:pt>
                <c:pt idx="10">
                  <c:v>2009.6039603960396</c:v>
                </c:pt>
                <c:pt idx="11">
                  <c:v>101.60692831397678</c:v>
                </c:pt>
                <c:pt idx="12">
                  <c:v>2029.7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34734.35643564357</c:v>
                </c:pt>
                <c:pt idx="19">
                  <c:v>106.9479248596148</c:v>
                </c:pt>
                <c:pt idx="20">
                  <c:v>35081.7</c:v>
                </c:pt>
                <c:pt idx="22">
                  <c:v>32724.752475247526</c:v>
                </c:pt>
                <c:pt idx="23">
                  <c:v>107.29427041064763</c:v>
                </c:pt>
                <c:pt idx="24">
                  <c:v>33052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32724.752475247526</c:v>
                </c:pt>
                <c:pt idx="36">
                  <c:v>107.29427041064763</c:v>
                </c:pt>
                <c:pt idx="37">
                  <c:v>33052</c:v>
                </c:pt>
                <c:pt idx="39">
                  <c:v>2009.6039603960396</c:v>
                </c:pt>
                <c:pt idx="40">
                  <c:v>101.60692831397678</c:v>
                </c:pt>
                <c:pt idx="41">
                  <c:v>2029.7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10580.89108910891</c:v>
                </c:pt>
                <c:pt idx="50">
                  <c:v>103.36999313233318</c:v>
                </c:pt>
                <c:pt idx="51">
                  <c:v>10686.7</c:v>
                </c:pt>
                <c:pt idx="53">
                  <c:v>10580.89108910891</c:v>
                </c:pt>
                <c:pt idx="54">
                  <c:v>103.36999313233318</c:v>
                </c:pt>
                <c:pt idx="55">
                  <c:v>10686.7</c:v>
                </c:pt>
                <c:pt idx="58">
                  <c:v>10580.89108910891</c:v>
                </c:pt>
                <c:pt idx="59">
                  <c:v>103.36999313233318</c:v>
                </c:pt>
                <c:pt idx="60">
                  <c:v>10686.7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7"/>
          <c:order val="7"/>
          <c:tx>
            <c:strRef>
              <c:f>пром!$J$1:$J$5</c:f>
              <c:strCache>
                <c:ptCount val="1"/>
                <c:pt idx="0">
                  <c:v>Прогноз  ПРОМЫШЛЕННОСТИ  по МО "Шовгеновский район" на 2023- 2025 годы  оценка 2025 год 1 вариант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пром!$J$6:$J$75</c:f>
              <c:numCache>
                <c:ptCount val="70"/>
                <c:pt idx="2">
                  <c:v>46446.039603960395</c:v>
                </c:pt>
                <c:pt idx="3">
                  <c:v>102.49538983228604</c:v>
                </c:pt>
                <c:pt idx="4">
                  <c:v>46910.49999999999</c:v>
                </c:pt>
                <c:pt idx="6">
                  <c:v>44280.09900990099</c:v>
                </c:pt>
                <c:pt idx="7">
                  <c:v>102.25018118965583</c:v>
                </c:pt>
                <c:pt idx="8">
                  <c:v>44722.899999999994</c:v>
                </c:pt>
                <c:pt idx="10">
                  <c:v>2165.940594059406</c:v>
                </c:pt>
                <c:pt idx="11">
                  <c:v>107.77947479923142</c:v>
                </c:pt>
                <c:pt idx="12">
                  <c:v>2187.6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35236.43564356436</c:v>
                </c:pt>
                <c:pt idx="19">
                  <c:v>101.44548297260394</c:v>
                </c:pt>
                <c:pt idx="20">
                  <c:v>35588.799999999996</c:v>
                </c:pt>
                <c:pt idx="22">
                  <c:v>33070.49504950495</c:v>
                </c:pt>
                <c:pt idx="23">
                  <c:v>101.05651700350961</c:v>
                </c:pt>
                <c:pt idx="24">
                  <c:v>33401.2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33070.49504950495</c:v>
                </c:pt>
                <c:pt idx="36">
                  <c:v>101.05651700350961</c:v>
                </c:pt>
                <c:pt idx="37">
                  <c:v>33401.2</c:v>
                </c:pt>
                <c:pt idx="39">
                  <c:v>2165.940594059406</c:v>
                </c:pt>
                <c:pt idx="40">
                  <c:v>107.77947479923142</c:v>
                </c:pt>
                <c:pt idx="41">
                  <c:v>2187.6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11209.60396039604</c:v>
                </c:pt>
                <c:pt idx="50">
                  <c:v>105.94196524652138</c:v>
                </c:pt>
                <c:pt idx="51">
                  <c:v>11321.7</c:v>
                </c:pt>
                <c:pt idx="53">
                  <c:v>11209.60396039604</c:v>
                </c:pt>
                <c:pt idx="54">
                  <c:v>105.94196524652138</c:v>
                </c:pt>
                <c:pt idx="55">
                  <c:v>11321.7</c:v>
                </c:pt>
                <c:pt idx="58">
                  <c:v>11209.60396039604</c:v>
                </c:pt>
                <c:pt idx="59">
                  <c:v>105.94196524652138</c:v>
                </c:pt>
                <c:pt idx="60">
                  <c:v>11321.7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пром!$K$1:$K$5</c:f>
              <c:strCache>
                <c:ptCount val="1"/>
                <c:pt idx="0">
                  <c:v>Прогноз  ПРОМЫШЛЕННОСТИ  по МО "Шовгеновский район" на 2023- 2025 годы  оценка 2025 год 2 вариант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пром!$A$6:$B$75</c:f>
              <c:multiLvlStrCache>
                <c:ptCount val="70"/>
                <c:lvl>
                  <c:pt idx="0">
                    <c:v> Промышленность</c:v>
                  </c:pt>
                  <c:pt idx="1">
                    <c:v>Объем  отгруженных товаров собственного производства,выполненных работ и услуг собственными силами- Раздел С: Обрабатывающие производства</c:v>
                  </c:pt>
                  <c:pt idx="2">
                    <c:v> тыс.руб. </c:v>
                  </c:pt>
                  <c:pt idx="3">
                    <c:v>%</c:v>
                  </c:pt>
                  <c:pt idx="4">
                    <c:v> тыс.руб. </c:v>
                  </c:pt>
                  <c:pt idx="5">
                    <c:v> по малым предприятиям</c:v>
                  </c:pt>
                  <c:pt idx="6">
                    <c:v> тыс.руб. </c:v>
                  </c:pt>
                  <c:pt idx="7">
                    <c:v>%</c:v>
                  </c:pt>
                  <c:pt idx="8">
                    <c:v> тыс.руб. </c:v>
                  </c:pt>
                  <c:pt idx="9">
                    <c:v> по микропредприятиям</c:v>
                  </c:pt>
                  <c:pt idx="10">
                    <c:v> тыс.руб. </c:v>
                  </c:pt>
                  <c:pt idx="11">
                    <c:v>%</c:v>
                  </c:pt>
                  <c:pt idx="12">
                    <c:v>тыс.руб.</c:v>
                  </c:pt>
                  <c:pt idx="13">
                    <c:v> по крупным и средним предприятиям</c:v>
                  </c:pt>
                  <c:pt idx="14">
                    <c:v> тыс.руб. </c:v>
                  </c:pt>
                  <c:pt idx="15">
                    <c:v>%</c:v>
                  </c:pt>
                  <c:pt idx="16">
                    <c:v>тыс.руб.</c:v>
                  </c:pt>
                  <c:pt idx="17">
                    <c:v>Подраздел С10: Производство пищевых продуктов</c:v>
                  </c:pt>
                  <c:pt idx="18">
                    <c:v> тыс.руб. </c:v>
                  </c:pt>
                  <c:pt idx="19">
                    <c:v>%</c:v>
                  </c:pt>
                  <c:pt idx="20">
                    <c:v> тыс.руб. </c:v>
                  </c:pt>
                  <c:pt idx="21">
                    <c:v> по малым предприятиям</c:v>
                  </c:pt>
                  <c:pt idx="22">
                    <c:v> тыс.руб. </c:v>
                  </c:pt>
                  <c:pt idx="23">
                    <c:v>%</c:v>
                  </c:pt>
                  <c:pt idx="24">
                    <c:v> тыс.руб. </c:v>
                  </c:pt>
                  <c:pt idx="25">
                    <c:v>               из них: в разрезе предприятий</c:v>
                  </c:pt>
                  <c:pt idx="26">
                    <c:v>ООО "Шовгеновский хлебозавод"</c:v>
                  </c:pt>
                  <c:pt idx="27">
                    <c:v> тыс.руб. </c:v>
                  </c:pt>
                  <c:pt idx="28">
                    <c:v>%</c:v>
                  </c:pt>
                  <c:pt idx="29">
                    <c:v> тыс.руб. </c:v>
                  </c:pt>
                  <c:pt idx="30">
                    <c:v>ООО Хлебозавод "Шовгеновский"</c:v>
                  </c:pt>
                  <c:pt idx="31">
                    <c:v> тыс.руб. </c:v>
                  </c:pt>
                  <c:pt idx="32">
                    <c:v>%</c:v>
                  </c:pt>
                  <c:pt idx="33">
                    <c:v> тыс.руб. </c:v>
                  </c:pt>
                  <c:pt idx="34">
                    <c:v>ООО Молзавод "Шовгеновский"</c:v>
                  </c:pt>
                  <c:pt idx="35">
                    <c:v> тыс.руб. </c:v>
                  </c:pt>
                  <c:pt idx="36">
                    <c:v>%</c:v>
                  </c:pt>
                  <c:pt idx="37">
                    <c:v> тыс.руб. </c:v>
                  </c:pt>
                  <c:pt idx="38">
                    <c:v> по микропредприятиям</c:v>
                  </c:pt>
                  <c:pt idx="39">
                    <c:v> тыс.руб. </c:v>
                  </c:pt>
                  <c:pt idx="40">
                    <c:v>%</c:v>
                  </c:pt>
                  <c:pt idx="41">
                    <c:v>тыс.руб.</c:v>
                  </c:pt>
                  <c:pt idx="42">
                    <c:v>               из них: в разрезе предприятий</c:v>
                  </c:pt>
                  <c:pt idx="43">
                    <c:v> по крупным и средним предприятиям</c:v>
                  </c:pt>
                  <c:pt idx="44">
                    <c:v> тыс.руб. </c:v>
                  </c:pt>
                  <c:pt idx="45">
                    <c:v>%</c:v>
                  </c:pt>
                  <c:pt idx="46">
                    <c:v> тыс.руб. </c:v>
                  </c:pt>
                  <c:pt idx="47">
                    <c:v> тыс.руб. </c:v>
                  </c:pt>
                  <c:pt idx="48">
                    <c:v>Подраздел С11: Производство напитков</c:v>
                  </c:pt>
                  <c:pt idx="49">
                    <c:v> тыс.руб. </c:v>
                  </c:pt>
                  <c:pt idx="50">
                    <c:v>%</c:v>
                  </c:pt>
                  <c:pt idx="51">
                    <c:v> тыс.руб. </c:v>
                  </c:pt>
                  <c:pt idx="52">
                    <c:v> по малым предприятиям</c:v>
                  </c:pt>
                  <c:pt idx="53">
                    <c:v> тыс.руб. </c:v>
                  </c:pt>
                  <c:pt idx="54">
                    <c:v>%</c:v>
                  </c:pt>
                  <c:pt idx="55">
                    <c:v> тыс.руб. </c:v>
                  </c:pt>
                  <c:pt idx="56">
                    <c:v>               из них: в разрезе предприятий</c:v>
                  </c:pt>
                  <c:pt idx="57">
                    <c:v>ООО Пищекомбинат "Шовгеновский"</c:v>
                  </c:pt>
                  <c:pt idx="58">
                    <c:v> тыс.руб. </c:v>
                  </c:pt>
                  <c:pt idx="59">
                    <c:v>%</c:v>
                  </c:pt>
                  <c:pt idx="60">
                    <c:v>тыс.руб.</c:v>
                  </c:pt>
                  <c:pt idx="61">
                    <c:v>по микропредприятиям</c:v>
                  </c:pt>
                  <c:pt idx="62">
                    <c:v> тыс.руб. </c:v>
                  </c:pt>
                  <c:pt idx="63">
                    <c:v>%</c:v>
                  </c:pt>
                  <c:pt idx="64">
                    <c:v>тыс.руб.</c:v>
                  </c:pt>
                  <c:pt idx="65">
                    <c:v> по крупным и средним предприятиям</c:v>
                  </c:pt>
                  <c:pt idx="66">
                    <c:v> тыс.руб. </c:v>
                  </c:pt>
                  <c:pt idx="67">
                    <c:v>%</c:v>
                  </c:pt>
                  <c:pt idx="68">
                    <c:v> тыс.руб. </c:v>
                  </c:pt>
                  <c:pt idx="69">
                    <c:v> тыс.руб. </c:v>
                  </c:pt>
                </c:lvl>
                <c:lvl>
                  <c:pt idx="2">
                    <c:v>    в ценах пред.года</c:v>
                  </c:pt>
                  <c:pt idx="3">
                    <c:v>                             в % к предыд.году</c:v>
                  </c:pt>
                  <c:pt idx="4">
                    <c:v>                                   в действующих ценах </c:v>
                  </c:pt>
                  <c:pt idx="6">
                    <c:v>    в ценах пред.года</c:v>
                  </c:pt>
                  <c:pt idx="7">
                    <c:v>                             в % к предыд.году</c:v>
                  </c:pt>
                  <c:pt idx="8">
                    <c:v>                                   в действующих ценах </c:v>
                  </c:pt>
                  <c:pt idx="10">
                    <c:v>    в ценах пред.года</c:v>
                  </c:pt>
                  <c:pt idx="11">
                    <c:v>                             в % к предыд.году</c:v>
                  </c:pt>
                  <c:pt idx="12">
                    <c:v>                                   в действующих ценах </c:v>
                  </c:pt>
                  <c:pt idx="14">
                    <c:v>    в ценах пред.года</c:v>
                  </c:pt>
                  <c:pt idx="15">
                    <c:v>                             в % к предыд.году</c:v>
                  </c:pt>
                  <c:pt idx="16">
                    <c:v>                                   в действующих ценах </c:v>
                  </c:pt>
                  <c:pt idx="18">
                    <c:v>    в ценах пред.года</c:v>
                  </c:pt>
                  <c:pt idx="19">
                    <c:v>                             в % к предыд.году</c:v>
                  </c:pt>
                  <c:pt idx="20">
                    <c:v>                                   в действующих ценах </c:v>
                  </c:pt>
                  <c:pt idx="22">
                    <c:v>    в ценах пред.года</c:v>
                  </c:pt>
                  <c:pt idx="23">
                    <c:v>                             в % к предыд.году</c:v>
                  </c:pt>
                  <c:pt idx="24">
                    <c:v>                                   в действующих ценах </c:v>
                  </c:pt>
                  <c:pt idx="27">
                    <c:v>    в ценах пред.года</c:v>
                  </c:pt>
                  <c:pt idx="28">
                    <c:v>                             в % к предыд.году</c:v>
                  </c:pt>
                  <c:pt idx="29">
                    <c:v>                                   в действующих ценах </c:v>
                  </c:pt>
                  <c:pt idx="31">
                    <c:v>    в ценах пред.года</c:v>
                  </c:pt>
                  <c:pt idx="32">
                    <c:v>                             в % к предыд.году</c:v>
                  </c:pt>
                  <c:pt idx="33">
                    <c:v>                                   в действующих ценах </c:v>
                  </c:pt>
                  <c:pt idx="35">
                    <c:v>    в ценах пред.года</c:v>
                  </c:pt>
                  <c:pt idx="36">
                    <c:v>                             в % к предыд.году</c:v>
                  </c:pt>
                  <c:pt idx="37">
                    <c:v>                                   в действующих ценах </c:v>
                  </c:pt>
                  <c:pt idx="39">
                    <c:v>    в ценах пред.года</c:v>
                  </c:pt>
                  <c:pt idx="40">
                    <c:v>                             в % к предыд.году</c:v>
                  </c:pt>
                  <c:pt idx="41">
                    <c:v>                                   в действующих ценах </c:v>
                  </c:pt>
                  <c:pt idx="44">
                    <c:v>    в ценах пред.года</c:v>
                  </c:pt>
                  <c:pt idx="45">
                    <c:v>                             в % к предыд.году</c:v>
                  </c:pt>
                  <c:pt idx="46">
                    <c:v>                                   в действующих ценах </c:v>
                  </c:pt>
                  <c:pt idx="47">
                    <c:v>               из них: в разрезе предприятий</c:v>
                  </c:pt>
                  <c:pt idx="49">
                    <c:v>    в ценах пред.года</c:v>
                  </c:pt>
                  <c:pt idx="50">
                    <c:v>                             в % к предыд.году</c:v>
                  </c:pt>
                  <c:pt idx="51">
                    <c:v>                                   в действующих ценах </c:v>
                  </c:pt>
                  <c:pt idx="53">
                    <c:v>    в ценах пред.года</c:v>
                  </c:pt>
                  <c:pt idx="54">
                    <c:v>                             в % к предыд.году</c:v>
                  </c:pt>
                  <c:pt idx="55">
                    <c:v>                                   в действующих ценах </c:v>
                  </c:pt>
                  <c:pt idx="58">
                    <c:v>    в ценах пред.года</c:v>
                  </c:pt>
                  <c:pt idx="59">
                    <c:v>                             в % к предыд.году</c:v>
                  </c:pt>
                  <c:pt idx="60">
                    <c:v>                                   в действующих ценах </c:v>
                  </c:pt>
                  <c:pt idx="62">
                    <c:v>    в ценах пред.года</c:v>
                  </c:pt>
                  <c:pt idx="63">
                    <c:v>                             в % к предыд.году</c:v>
                  </c:pt>
                  <c:pt idx="64">
                    <c:v>                                   в действующих ценах </c:v>
                  </c:pt>
                  <c:pt idx="66">
                    <c:v>                                   в ценах пред.года</c:v>
                  </c:pt>
                  <c:pt idx="67">
                    <c:v>                             в % к предыд.году</c:v>
                  </c:pt>
                  <c:pt idx="68">
                    <c:v>                                   в действующих ценах </c:v>
                  </c:pt>
                  <c:pt idx="69">
                    <c:v>               из них: в разрезе предприятий</c:v>
                  </c:pt>
                </c:lvl>
              </c:multiLvlStrCache>
            </c:multiLvlStrRef>
          </c:cat>
          <c:val>
            <c:numRef>
              <c:f>пром!$K$6:$K$75</c:f>
              <c:numCache>
                <c:ptCount val="70"/>
                <c:pt idx="2">
                  <c:v>49908.316831683165</c:v>
                </c:pt>
                <c:pt idx="3">
                  <c:v>107.45440786177933</c:v>
                </c:pt>
                <c:pt idx="4">
                  <c:v>50407.4</c:v>
                </c:pt>
                <c:pt idx="6">
                  <c:v>47695.04950495049</c:v>
                </c:pt>
                <c:pt idx="7">
                  <c:v>107.71215641203946</c:v>
                </c:pt>
                <c:pt idx="8">
                  <c:v>48172</c:v>
                </c:pt>
                <c:pt idx="10">
                  <c:v>2213.267326732673</c:v>
                </c:pt>
                <c:pt idx="11">
                  <c:v>102.18504296946425</c:v>
                </c:pt>
                <c:pt idx="12">
                  <c:v>2235.4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38254.9504950495</c:v>
                </c:pt>
                <c:pt idx="19">
                  <c:v>108.56645911073146</c:v>
                </c:pt>
                <c:pt idx="20">
                  <c:v>38637.5</c:v>
                </c:pt>
                <c:pt idx="22">
                  <c:v>36041.68316831683</c:v>
                </c:pt>
                <c:pt idx="23">
                  <c:v>108.98440774582949</c:v>
                </c:pt>
                <c:pt idx="24">
                  <c:v>36402.1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36041.68316831683</c:v>
                </c:pt>
                <c:pt idx="36">
                  <c:v>108.98440774582949</c:v>
                </c:pt>
                <c:pt idx="37">
                  <c:v>36402.1</c:v>
                </c:pt>
                <c:pt idx="39">
                  <c:v>2213.267326732673</c:v>
                </c:pt>
                <c:pt idx="40">
                  <c:v>102.18504296946425</c:v>
                </c:pt>
                <c:pt idx="41">
                  <c:v>2235.4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11653.366336633662</c:v>
                </c:pt>
                <c:pt idx="50">
                  <c:v>103.9587694427515</c:v>
                </c:pt>
                <c:pt idx="51">
                  <c:v>11769.9</c:v>
                </c:pt>
                <c:pt idx="53">
                  <c:v>11653.366336633662</c:v>
                </c:pt>
                <c:pt idx="54">
                  <c:v>103.9587694427515</c:v>
                </c:pt>
                <c:pt idx="55">
                  <c:v>11769.9</c:v>
                </c:pt>
                <c:pt idx="58">
                  <c:v>11653.366336633662</c:v>
                </c:pt>
                <c:pt idx="59">
                  <c:v>103.9587694427515</c:v>
                </c:pt>
                <c:pt idx="60">
                  <c:v>11769.9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54326644"/>
        <c:axId val="19177749"/>
      </c:bar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177749"/>
        <c:crosses val="autoZero"/>
        <c:auto val="1"/>
        <c:lblOffset val="100"/>
        <c:tickLblSkip val="2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26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425"/>
          <c:y val="0.151"/>
          <c:w val="0.338"/>
          <c:h val="0.7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Chart 1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5"/>
  <sheetViews>
    <sheetView tabSelected="1" zoomScale="130" zoomScaleNormal="130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5" sqref="J115:K115"/>
    </sheetView>
  </sheetViews>
  <sheetFormatPr defaultColWidth="9.00390625" defaultRowHeight="12.75"/>
  <cols>
    <col min="1" max="1" width="31.00390625" style="0" customWidth="1"/>
    <col min="2" max="2" width="11.875" style="0" customWidth="1"/>
    <col min="3" max="3" width="10.375" style="0" customWidth="1"/>
    <col min="4" max="4" width="11.25390625" style="0" customWidth="1"/>
    <col min="5" max="5" width="11.625" style="0" customWidth="1"/>
    <col min="6" max="7" width="10.25390625" style="0" customWidth="1"/>
    <col min="8" max="9" width="10.875" style="0" customWidth="1"/>
    <col min="10" max="11" width="10.00390625" style="0" customWidth="1"/>
  </cols>
  <sheetData>
    <row r="1" spans="1:12" ht="12.7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5"/>
    </row>
    <row r="2" spans="1:12" ht="3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ht="12.75">
      <c r="A3" s="65" t="s">
        <v>0</v>
      </c>
      <c r="B3" s="67" t="s">
        <v>1</v>
      </c>
      <c r="C3" s="61"/>
      <c r="D3" s="62"/>
      <c r="E3" s="6" t="s">
        <v>2</v>
      </c>
      <c r="F3" s="60"/>
      <c r="G3" s="60"/>
      <c r="H3" s="60"/>
      <c r="I3" s="60"/>
      <c r="J3" s="60"/>
      <c r="K3" s="60"/>
      <c r="L3" s="5"/>
    </row>
    <row r="4" spans="1:12" ht="25.5" customHeight="1">
      <c r="A4" s="66"/>
      <c r="B4" s="68"/>
      <c r="C4" s="69" t="s">
        <v>53</v>
      </c>
      <c r="D4" s="69" t="s">
        <v>57</v>
      </c>
      <c r="E4" s="69" t="s">
        <v>64</v>
      </c>
      <c r="F4" s="58" t="s">
        <v>66</v>
      </c>
      <c r="G4" s="59"/>
      <c r="H4" s="58" t="s">
        <v>67</v>
      </c>
      <c r="I4" s="59"/>
      <c r="J4" s="58" t="s">
        <v>69</v>
      </c>
      <c r="K4" s="59"/>
      <c r="L4" s="5"/>
    </row>
    <row r="5" spans="1:12" ht="21" customHeight="1">
      <c r="A5" s="66"/>
      <c r="B5" s="68"/>
      <c r="C5" s="70"/>
      <c r="D5" s="70"/>
      <c r="E5" s="70"/>
      <c r="F5" s="7" t="s">
        <v>49</v>
      </c>
      <c r="G5" s="7" t="s">
        <v>50</v>
      </c>
      <c r="H5" s="7" t="s">
        <v>49</v>
      </c>
      <c r="I5" s="7" t="s">
        <v>50</v>
      </c>
      <c r="J5" s="7" t="s">
        <v>49</v>
      </c>
      <c r="K5" s="7" t="s">
        <v>50</v>
      </c>
      <c r="L5" s="5"/>
    </row>
    <row r="6" spans="1:12" ht="20.25" customHeight="1">
      <c r="A6" s="1" t="s">
        <v>3</v>
      </c>
      <c r="B6" s="2"/>
      <c r="C6" s="3"/>
      <c r="D6" s="18"/>
      <c r="E6" s="3"/>
      <c r="F6" s="3"/>
      <c r="G6" s="3"/>
      <c r="H6" s="3"/>
      <c r="I6" s="3"/>
      <c r="J6" s="3"/>
      <c r="K6" s="8"/>
      <c r="L6" s="5"/>
    </row>
    <row r="7" spans="1:12" ht="83.25" customHeight="1">
      <c r="A7" s="39" t="s">
        <v>54</v>
      </c>
      <c r="B7" s="38"/>
      <c r="C7" s="29"/>
      <c r="D7" s="29"/>
      <c r="E7" s="23"/>
      <c r="F7" s="23"/>
      <c r="G7" s="23"/>
      <c r="H7" s="24"/>
      <c r="I7" s="24"/>
      <c r="J7" s="24"/>
      <c r="K7" s="24"/>
      <c r="L7" s="10"/>
    </row>
    <row r="8" spans="1:12" ht="12.75">
      <c r="A8" s="32" t="s">
        <v>52</v>
      </c>
      <c r="B8" s="33" t="s">
        <v>42</v>
      </c>
      <c r="C8" s="9">
        <f>C12+C16+C20</f>
        <v>1335.2</v>
      </c>
      <c r="D8" s="9">
        <f>D12+D16+D20</f>
        <v>1478.9108910891089</v>
      </c>
      <c r="E8" s="9">
        <f aca="true" t="shared" si="0" ref="E8:K8">E12+E16+E20</f>
        <v>10726.732673267326</v>
      </c>
      <c r="F8" s="9">
        <f t="shared" si="0"/>
        <v>11281.485148514852</v>
      </c>
      <c r="G8" s="9">
        <f t="shared" si="0"/>
        <v>11618.217821782178</v>
      </c>
      <c r="H8" s="9">
        <f t="shared" si="0"/>
        <v>42713.762376237624</v>
      </c>
      <c r="I8" s="9">
        <f t="shared" si="0"/>
        <v>45315.24752475247</v>
      </c>
      <c r="J8" s="9">
        <f t="shared" si="0"/>
        <v>46446.039603960395</v>
      </c>
      <c r="K8" s="9">
        <f t="shared" si="0"/>
        <v>49908.316831683165</v>
      </c>
      <c r="L8" s="10"/>
    </row>
    <row r="9" spans="1:12" ht="12.75">
      <c r="A9" s="34" t="s">
        <v>21</v>
      </c>
      <c r="B9" s="31" t="s">
        <v>23</v>
      </c>
      <c r="C9" s="9">
        <v>100</v>
      </c>
      <c r="D9" s="26">
        <f aca="true" t="shared" si="1" ref="D9:K9">D8/C8*100</f>
        <v>110.76324828408544</v>
      </c>
      <c r="E9" s="26">
        <f t="shared" si="1"/>
        <v>725.3129811876547</v>
      </c>
      <c r="F9" s="26">
        <f t="shared" si="1"/>
        <v>105.171681742662</v>
      </c>
      <c r="G9" s="26">
        <f t="shared" si="1"/>
        <v>102.98482574620644</v>
      </c>
      <c r="H9" s="25">
        <f t="shared" si="1"/>
        <v>367.64470275429505</v>
      </c>
      <c r="I9" s="26">
        <f t="shared" si="1"/>
        <v>106.09050807934001</v>
      </c>
      <c r="J9" s="25">
        <f t="shared" si="1"/>
        <v>102.49538983228604</v>
      </c>
      <c r="K9" s="26">
        <f t="shared" si="1"/>
        <v>107.45440786177933</v>
      </c>
      <c r="L9" s="10"/>
    </row>
    <row r="10" spans="1:12" ht="12.75">
      <c r="A10" s="34" t="s">
        <v>22</v>
      </c>
      <c r="B10" s="31" t="s">
        <v>42</v>
      </c>
      <c r="C10" s="9">
        <f>C14+C18+C22</f>
        <v>1335.2</v>
      </c>
      <c r="D10" s="9">
        <f>D14+D18+D22</f>
        <v>1493.7</v>
      </c>
      <c r="E10" s="9">
        <f aca="true" t="shared" si="2" ref="E10:K10">E14+E18+E22</f>
        <v>10743</v>
      </c>
      <c r="F10" s="9">
        <f t="shared" si="2"/>
        <v>11394.300000000001</v>
      </c>
      <c r="G10" s="9">
        <f t="shared" si="2"/>
        <v>11734.4</v>
      </c>
      <c r="H10" s="9">
        <f t="shared" si="2"/>
        <v>42835.9</v>
      </c>
      <c r="I10" s="9">
        <f t="shared" si="2"/>
        <v>45768.399999999994</v>
      </c>
      <c r="J10" s="9">
        <f t="shared" si="2"/>
        <v>46910.49999999999</v>
      </c>
      <c r="K10" s="9">
        <f t="shared" si="2"/>
        <v>50407.4</v>
      </c>
      <c r="L10" s="10"/>
    </row>
    <row r="11" spans="1:12" ht="12.75">
      <c r="A11" s="35" t="s">
        <v>45</v>
      </c>
      <c r="B11" s="36"/>
      <c r="C11" s="30"/>
      <c r="D11" s="30"/>
      <c r="E11" s="30"/>
      <c r="F11" s="30"/>
      <c r="G11" s="30"/>
      <c r="H11" s="30"/>
      <c r="I11" s="30"/>
      <c r="J11" s="30"/>
      <c r="K11" s="30"/>
      <c r="L11" s="10"/>
    </row>
    <row r="12" spans="1:12" ht="15.75" customHeight="1">
      <c r="A12" s="32" t="s">
        <v>52</v>
      </c>
      <c r="B12" s="33" t="s">
        <v>42</v>
      </c>
      <c r="C12" s="9">
        <f>C28+C59</f>
        <v>0</v>
      </c>
      <c r="D12" s="9">
        <f>D28+D59</f>
        <v>0</v>
      </c>
      <c r="E12" s="9">
        <f aca="true" t="shared" si="3" ref="E12:K12">E28+E59</f>
        <v>9100</v>
      </c>
      <c r="F12" s="9">
        <f t="shared" si="3"/>
        <v>9454.653465346535</v>
      </c>
      <c r="G12" s="9">
        <f t="shared" si="3"/>
        <v>9763.861386138613</v>
      </c>
      <c r="H12" s="9">
        <f t="shared" si="3"/>
        <v>40735.94059405941</v>
      </c>
      <c r="I12" s="9">
        <f t="shared" si="3"/>
        <v>43305.64356435643</v>
      </c>
      <c r="J12" s="9">
        <f t="shared" si="3"/>
        <v>44280.09900990099</v>
      </c>
      <c r="K12" s="9">
        <f t="shared" si="3"/>
        <v>47695.04950495049</v>
      </c>
      <c r="L12" s="10"/>
    </row>
    <row r="13" spans="1:12" ht="12.75">
      <c r="A13" s="34" t="s">
        <v>21</v>
      </c>
      <c r="B13" s="31" t="s">
        <v>23</v>
      </c>
      <c r="C13" s="9">
        <v>0</v>
      </c>
      <c r="D13" s="26">
        <v>0</v>
      </c>
      <c r="E13" s="26">
        <v>100</v>
      </c>
      <c r="F13" s="26">
        <f aca="true" t="shared" si="4" ref="F13:K13">F12/E12*100</f>
        <v>103.89729082798391</v>
      </c>
      <c r="G13" s="26">
        <f t="shared" si="4"/>
        <v>103.27043103087168</v>
      </c>
      <c r="H13" s="25">
        <f t="shared" si="4"/>
        <v>417.21137757947577</v>
      </c>
      <c r="I13" s="26">
        <f t="shared" si="4"/>
        <v>106.30819598816817</v>
      </c>
      <c r="J13" s="25">
        <f t="shared" si="4"/>
        <v>102.25018118965583</v>
      </c>
      <c r="K13" s="26">
        <f t="shared" si="4"/>
        <v>107.71215641203946</v>
      </c>
      <c r="L13" s="10"/>
    </row>
    <row r="14" spans="1:12" ht="12.75">
      <c r="A14" s="34" t="s">
        <v>22</v>
      </c>
      <c r="B14" s="31" t="s">
        <v>42</v>
      </c>
      <c r="C14" s="9">
        <f aca="true" t="shared" si="5" ref="C14:K14">C30+C61</f>
        <v>0</v>
      </c>
      <c r="D14" s="9">
        <f t="shared" si="5"/>
        <v>0</v>
      </c>
      <c r="E14" s="9">
        <f t="shared" si="5"/>
        <v>9100</v>
      </c>
      <c r="F14" s="9">
        <f t="shared" si="5"/>
        <v>9549.2</v>
      </c>
      <c r="G14" s="9">
        <f t="shared" si="5"/>
        <v>9861.5</v>
      </c>
      <c r="H14" s="9">
        <f t="shared" si="5"/>
        <v>40838.3</v>
      </c>
      <c r="I14" s="9">
        <f t="shared" si="5"/>
        <v>43738.7</v>
      </c>
      <c r="J14" s="9">
        <f t="shared" si="5"/>
        <v>44722.899999999994</v>
      </c>
      <c r="K14" s="9">
        <f t="shared" si="5"/>
        <v>48172</v>
      </c>
      <c r="L14" s="10"/>
    </row>
    <row r="15" spans="1:12" ht="12.75">
      <c r="A15" s="35" t="s">
        <v>48</v>
      </c>
      <c r="B15" s="36"/>
      <c r="C15" s="30"/>
      <c r="D15" s="30"/>
      <c r="E15" s="30"/>
      <c r="F15" s="30"/>
      <c r="G15" s="30"/>
      <c r="H15" s="30"/>
      <c r="I15" s="30"/>
      <c r="J15" s="30"/>
      <c r="K15" s="42"/>
      <c r="L15" s="10"/>
    </row>
    <row r="16" spans="1:12" ht="12.75">
      <c r="A16" s="32" t="s">
        <v>52</v>
      </c>
      <c r="B16" s="33" t="s">
        <v>42</v>
      </c>
      <c r="C16" s="9">
        <f>C45+C68</f>
        <v>1335.2</v>
      </c>
      <c r="D16" s="9">
        <f aca="true" t="shared" si="6" ref="D16:K16">D45+D68</f>
        <v>1478.9108910891089</v>
      </c>
      <c r="E16" s="9">
        <f t="shared" si="6"/>
        <v>1626.7326732673268</v>
      </c>
      <c r="F16" s="9">
        <f t="shared" si="6"/>
        <v>1826.8316831683169</v>
      </c>
      <c r="G16" s="9">
        <f t="shared" si="6"/>
        <v>1854.3564356435645</v>
      </c>
      <c r="H16" s="9">
        <f t="shared" si="6"/>
        <v>1977.8217821782177</v>
      </c>
      <c r="I16" s="9">
        <f t="shared" si="6"/>
        <v>2009.6039603960396</v>
      </c>
      <c r="J16" s="9">
        <f t="shared" si="6"/>
        <v>2165.940594059406</v>
      </c>
      <c r="K16" s="9">
        <f t="shared" si="6"/>
        <v>2213.267326732673</v>
      </c>
      <c r="L16" s="10"/>
    </row>
    <row r="17" spans="1:12" ht="12.75">
      <c r="A17" s="34" t="s">
        <v>21</v>
      </c>
      <c r="B17" s="31" t="s">
        <v>23</v>
      </c>
      <c r="C17" s="9">
        <v>100</v>
      </c>
      <c r="D17" s="26">
        <f aca="true" t="shared" si="7" ref="D17:K17">D16/C16*100</f>
        <v>110.76324828408544</v>
      </c>
      <c r="E17" s="26">
        <f t="shared" si="7"/>
        <v>109.99531365066615</v>
      </c>
      <c r="F17" s="26">
        <f t="shared" si="7"/>
        <v>112.3006695069994</v>
      </c>
      <c r="G17" s="26">
        <f t="shared" si="7"/>
        <v>101.50669340415155</v>
      </c>
      <c r="H17" s="25">
        <f t="shared" si="7"/>
        <v>106.65812376528376</v>
      </c>
      <c r="I17" s="26">
        <f t="shared" si="7"/>
        <v>101.60692831397678</v>
      </c>
      <c r="J17" s="25">
        <f t="shared" si="7"/>
        <v>107.77947479923142</v>
      </c>
      <c r="K17" s="26">
        <f t="shared" si="7"/>
        <v>102.18504296946425</v>
      </c>
      <c r="L17" s="10"/>
    </row>
    <row r="18" spans="1:12" ht="12.75">
      <c r="A18" s="34" t="s">
        <v>22</v>
      </c>
      <c r="B18" s="31" t="s">
        <v>19</v>
      </c>
      <c r="C18" s="9">
        <f aca="true" t="shared" si="8" ref="C18:K18">C47+C70</f>
        <v>1335.2</v>
      </c>
      <c r="D18" s="9">
        <f t="shared" si="8"/>
        <v>1493.7</v>
      </c>
      <c r="E18" s="9">
        <f t="shared" si="8"/>
        <v>1643</v>
      </c>
      <c r="F18" s="9">
        <f t="shared" si="8"/>
        <v>1845.1</v>
      </c>
      <c r="G18" s="9">
        <f t="shared" si="8"/>
        <v>1872.9</v>
      </c>
      <c r="H18" s="9">
        <f t="shared" si="8"/>
        <v>1997.6</v>
      </c>
      <c r="I18" s="9">
        <f t="shared" si="8"/>
        <v>2029.7</v>
      </c>
      <c r="J18" s="9">
        <f t="shared" si="8"/>
        <v>2187.6</v>
      </c>
      <c r="K18" s="9">
        <f t="shared" si="8"/>
        <v>2235.4</v>
      </c>
      <c r="L18" s="10"/>
    </row>
    <row r="19" spans="1:12" ht="12.75">
      <c r="A19" s="71" t="s">
        <v>46</v>
      </c>
      <c r="B19" s="72"/>
      <c r="C19" s="30"/>
      <c r="D19" s="30"/>
      <c r="E19" s="30"/>
      <c r="F19" s="30"/>
      <c r="G19" s="30"/>
      <c r="H19" s="30"/>
      <c r="I19" s="30"/>
      <c r="J19" s="30"/>
      <c r="K19" s="42"/>
      <c r="L19" s="10"/>
    </row>
    <row r="20" spans="1:12" ht="12.75">
      <c r="A20" s="32" t="s">
        <v>52</v>
      </c>
      <c r="B20" s="33" t="s">
        <v>42</v>
      </c>
      <c r="C20" s="9">
        <f>C49+C72</f>
        <v>0</v>
      </c>
      <c r="D20" s="9">
        <f aca="true" t="shared" si="9" ref="D20:K20">D49+D72</f>
        <v>0</v>
      </c>
      <c r="E20" s="9">
        <f t="shared" si="9"/>
        <v>0</v>
      </c>
      <c r="F20" s="9">
        <f t="shared" si="9"/>
        <v>0</v>
      </c>
      <c r="G20" s="9">
        <f t="shared" si="9"/>
        <v>0</v>
      </c>
      <c r="H20" s="9">
        <f t="shared" si="9"/>
        <v>0</v>
      </c>
      <c r="I20" s="9">
        <f t="shared" si="9"/>
        <v>0</v>
      </c>
      <c r="J20" s="9">
        <f t="shared" si="9"/>
        <v>0</v>
      </c>
      <c r="K20" s="9">
        <f t="shared" si="9"/>
        <v>0</v>
      </c>
      <c r="L20" s="10"/>
    </row>
    <row r="21" spans="1:12" ht="12.75">
      <c r="A21" s="34" t="s">
        <v>21</v>
      </c>
      <c r="B21" s="31" t="s">
        <v>23</v>
      </c>
      <c r="C21" s="9" t="e">
        <f aca="true" t="shared" si="10" ref="C21:K21">C20/B20*100</f>
        <v>#VALUE!</v>
      </c>
      <c r="D21" s="26" t="e">
        <f t="shared" si="10"/>
        <v>#DIV/0!</v>
      </c>
      <c r="E21" s="26" t="e">
        <f t="shared" si="10"/>
        <v>#DIV/0!</v>
      </c>
      <c r="F21" s="26" t="e">
        <f t="shared" si="10"/>
        <v>#DIV/0!</v>
      </c>
      <c r="G21" s="26" t="e">
        <f t="shared" si="10"/>
        <v>#DIV/0!</v>
      </c>
      <c r="H21" s="25" t="e">
        <f t="shared" si="10"/>
        <v>#DIV/0!</v>
      </c>
      <c r="I21" s="26" t="e">
        <f t="shared" si="10"/>
        <v>#DIV/0!</v>
      </c>
      <c r="J21" s="25" t="e">
        <f t="shared" si="10"/>
        <v>#DIV/0!</v>
      </c>
      <c r="K21" s="26" t="e">
        <f t="shared" si="10"/>
        <v>#DIV/0!</v>
      </c>
      <c r="L21" s="10"/>
    </row>
    <row r="22" spans="1:12" ht="15.75" customHeight="1">
      <c r="A22" s="34" t="s">
        <v>22</v>
      </c>
      <c r="B22" s="31" t="s">
        <v>19</v>
      </c>
      <c r="C22" s="9">
        <f aca="true" t="shared" si="11" ref="C22:K22">C51+C74</f>
        <v>0</v>
      </c>
      <c r="D22" s="9">
        <f t="shared" si="11"/>
        <v>0</v>
      </c>
      <c r="E22" s="9">
        <f t="shared" si="11"/>
        <v>0</v>
      </c>
      <c r="F22" s="9">
        <f t="shared" si="11"/>
        <v>0</v>
      </c>
      <c r="G22" s="9">
        <f t="shared" si="11"/>
        <v>0</v>
      </c>
      <c r="H22" s="9">
        <f t="shared" si="11"/>
        <v>0</v>
      </c>
      <c r="I22" s="9">
        <f t="shared" si="11"/>
        <v>0</v>
      </c>
      <c r="J22" s="9">
        <f t="shared" si="11"/>
        <v>0</v>
      </c>
      <c r="K22" s="9">
        <f t="shared" si="11"/>
        <v>0</v>
      </c>
      <c r="L22" s="10"/>
    </row>
    <row r="23" spans="1:12" ht="25.5">
      <c r="A23" s="40" t="s">
        <v>56</v>
      </c>
      <c r="B23" s="38"/>
      <c r="C23" s="30"/>
      <c r="D23" s="30"/>
      <c r="E23" s="17"/>
      <c r="F23" s="17"/>
      <c r="G23" s="17"/>
      <c r="H23" s="17"/>
      <c r="I23" s="17"/>
      <c r="J23" s="17"/>
      <c r="K23" s="17"/>
      <c r="L23" s="10"/>
    </row>
    <row r="24" spans="1:12" ht="12.75">
      <c r="A24" s="32" t="s">
        <v>52</v>
      </c>
      <c r="B24" s="33" t="s">
        <v>42</v>
      </c>
      <c r="C24" s="9">
        <f>C28+C45+C50</f>
        <v>1335.2</v>
      </c>
      <c r="D24" s="9">
        <f aca="true" t="shared" si="12" ref="D24:K24">D28+D45+D50</f>
        <v>1478.9108910891089</v>
      </c>
      <c r="E24" s="9">
        <f t="shared" si="12"/>
        <v>1626.7326732673268</v>
      </c>
      <c r="F24" s="9">
        <f t="shared" si="12"/>
        <v>1826.8316831683169</v>
      </c>
      <c r="G24" s="9">
        <f t="shared" si="12"/>
        <v>1854.3564356435645</v>
      </c>
      <c r="H24" s="9">
        <f t="shared" si="12"/>
        <v>32477.821782178216</v>
      </c>
      <c r="I24" s="9">
        <f t="shared" si="12"/>
        <v>34734.35643564357</v>
      </c>
      <c r="J24" s="9">
        <f t="shared" si="12"/>
        <v>35236.43564356436</v>
      </c>
      <c r="K24" s="9">
        <f t="shared" si="12"/>
        <v>38254.9504950495</v>
      </c>
      <c r="L24" s="10"/>
    </row>
    <row r="25" spans="1:12" ht="12.75">
      <c r="A25" s="34" t="s">
        <v>21</v>
      </c>
      <c r="B25" s="31" t="s">
        <v>23</v>
      </c>
      <c r="C25" s="26">
        <v>100</v>
      </c>
      <c r="D25" s="26">
        <f aca="true" t="shared" si="13" ref="D25:K25">D24/C24*100</f>
        <v>110.76324828408544</v>
      </c>
      <c r="E25" s="26">
        <f t="shared" si="13"/>
        <v>109.99531365066615</v>
      </c>
      <c r="F25" s="26">
        <f t="shared" si="13"/>
        <v>112.3006695069994</v>
      </c>
      <c r="G25" s="26">
        <f t="shared" si="13"/>
        <v>101.50669340415155</v>
      </c>
      <c r="H25" s="25">
        <f t="shared" si="13"/>
        <v>1751.4336056383147</v>
      </c>
      <c r="I25" s="26">
        <f t="shared" si="13"/>
        <v>106.9479248596148</v>
      </c>
      <c r="J25" s="25">
        <f t="shared" si="13"/>
        <v>101.44548297260394</v>
      </c>
      <c r="K25" s="26">
        <f t="shared" si="13"/>
        <v>108.56645911073146</v>
      </c>
      <c r="L25" s="10"/>
    </row>
    <row r="26" spans="1:12" ht="15.75" customHeight="1">
      <c r="A26" s="34" t="s">
        <v>22</v>
      </c>
      <c r="B26" s="31" t="s">
        <v>42</v>
      </c>
      <c r="C26" s="9">
        <f>C30+C47+C52</f>
        <v>1335.2</v>
      </c>
      <c r="D26" s="9">
        <f aca="true" t="shared" si="14" ref="D26:K26">D30+D47+D52</f>
        <v>1493.7</v>
      </c>
      <c r="E26" s="9">
        <f t="shared" si="14"/>
        <v>1643</v>
      </c>
      <c r="F26" s="9">
        <f t="shared" si="14"/>
        <v>1845.1</v>
      </c>
      <c r="G26" s="9">
        <f t="shared" si="14"/>
        <v>1872.9</v>
      </c>
      <c r="H26" s="9">
        <f t="shared" si="14"/>
        <v>32497.6</v>
      </c>
      <c r="I26" s="9">
        <f t="shared" si="14"/>
        <v>35081.7</v>
      </c>
      <c r="J26" s="9">
        <f t="shared" si="14"/>
        <v>35588.799999999996</v>
      </c>
      <c r="K26" s="9">
        <f t="shared" si="14"/>
        <v>38637.5</v>
      </c>
      <c r="L26" s="10"/>
    </row>
    <row r="27" spans="1:12" ht="12.75">
      <c r="A27" s="35" t="s">
        <v>45</v>
      </c>
      <c r="B27" s="36"/>
      <c r="C27" s="30"/>
      <c r="D27" s="30"/>
      <c r="E27" s="17"/>
      <c r="F27" s="17"/>
      <c r="G27" s="17"/>
      <c r="H27" s="17"/>
      <c r="I27" s="17"/>
      <c r="J27" s="17"/>
      <c r="K27" s="17"/>
      <c r="L27" s="10"/>
    </row>
    <row r="28" spans="1:12" ht="12.75">
      <c r="A28" s="32" t="s">
        <v>52</v>
      </c>
      <c r="B28" s="33" t="s">
        <v>42</v>
      </c>
      <c r="C28" s="26">
        <f>C33+C37+C41</f>
        <v>0</v>
      </c>
      <c r="D28" s="26">
        <f aca="true" t="shared" si="15" ref="D28:K28">D33+D37+D41</f>
        <v>0</v>
      </c>
      <c r="E28" s="26">
        <f t="shared" si="15"/>
        <v>0</v>
      </c>
      <c r="F28" s="26">
        <f t="shared" si="15"/>
        <v>0</v>
      </c>
      <c r="G28" s="26">
        <f t="shared" si="15"/>
        <v>0</v>
      </c>
      <c r="H28" s="26">
        <f t="shared" si="15"/>
        <v>30500</v>
      </c>
      <c r="I28" s="26">
        <f t="shared" si="15"/>
        <v>32724.752475247526</v>
      </c>
      <c r="J28" s="26">
        <f t="shared" si="15"/>
        <v>33070.49504950495</v>
      </c>
      <c r="K28" s="26">
        <f t="shared" si="15"/>
        <v>36041.68316831683</v>
      </c>
      <c r="L28" s="10"/>
    </row>
    <row r="29" spans="1:12" ht="12.75">
      <c r="A29" s="34" t="s">
        <v>21</v>
      </c>
      <c r="B29" s="31" t="s">
        <v>23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5">
        <v>99</v>
      </c>
      <c r="I29" s="26">
        <f>I28/H28*100</f>
        <v>107.29427041064763</v>
      </c>
      <c r="J29" s="25">
        <f>J28/I28*100</f>
        <v>101.05651700350961</v>
      </c>
      <c r="K29" s="26">
        <f>K28/J28*100</f>
        <v>108.98440774582949</v>
      </c>
      <c r="L29" s="10"/>
    </row>
    <row r="30" spans="1:12" ht="12.75">
      <c r="A30" s="34" t="s">
        <v>22</v>
      </c>
      <c r="B30" s="31" t="s">
        <v>42</v>
      </c>
      <c r="C30" s="26">
        <f>C35+C39+C43</f>
        <v>0</v>
      </c>
      <c r="D30" s="26">
        <f aca="true" t="shared" si="16" ref="D30:K30">D35+D39+D43</f>
        <v>0</v>
      </c>
      <c r="E30" s="26">
        <f t="shared" si="16"/>
        <v>0</v>
      </c>
      <c r="F30" s="26">
        <f t="shared" si="16"/>
        <v>0</v>
      </c>
      <c r="G30" s="26">
        <f t="shared" si="16"/>
        <v>0</v>
      </c>
      <c r="H30" s="26">
        <f t="shared" si="16"/>
        <v>30500</v>
      </c>
      <c r="I30" s="26">
        <f t="shared" si="16"/>
        <v>33052</v>
      </c>
      <c r="J30" s="26">
        <f t="shared" si="16"/>
        <v>33401.2</v>
      </c>
      <c r="K30" s="26">
        <f t="shared" si="16"/>
        <v>36402.1</v>
      </c>
      <c r="L30" s="10"/>
    </row>
    <row r="31" spans="1:12" ht="25.5">
      <c r="A31" s="37" t="s">
        <v>20</v>
      </c>
      <c r="B31" s="31"/>
      <c r="C31" s="27"/>
      <c r="D31" s="27"/>
      <c r="E31" s="27"/>
      <c r="F31" s="27"/>
      <c r="G31" s="27"/>
      <c r="H31" s="16"/>
      <c r="I31" s="16"/>
      <c r="J31" s="16"/>
      <c r="K31" s="16"/>
      <c r="L31" s="10"/>
    </row>
    <row r="32" spans="1:12" ht="12.75">
      <c r="A32" s="34" t="s">
        <v>60</v>
      </c>
      <c r="B32" s="31"/>
      <c r="C32" s="27"/>
      <c r="D32" s="27"/>
      <c r="E32" s="27"/>
      <c r="F32" s="27"/>
      <c r="G32" s="27"/>
      <c r="H32" s="16"/>
      <c r="I32" s="16"/>
      <c r="J32" s="16"/>
      <c r="K32" s="16"/>
      <c r="L32" s="10"/>
    </row>
    <row r="33" spans="1:12" ht="12.75">
      <c r="A33" s="32" t="s">
        <v>52</v>
      </c>
      <c r="B33" s="33" t="s">
        <v>42</v>
      </c>
      <c r="C33" s="26">
        <v>0</v>
      </c>
      <c r="D33" s="9">
        <f aca="true" t="shared" si="17" ref="D33:J33">D35/101*100</f>
        <v>0</v>
      </c>
      <c r="E33" s="9">
        <f t="shared" si="17"/>
        <v>0</v>
      </c>
      <c r="F33" s="9">
        <f t="shared" si="17"/>
        <v>0</v>
      </c>
      <c r="G33" s="9">
        <f t="shared" si="17"/>
        <v>0</v>
      </c>
      <c r="H33" s="9">
        <f t="shared" si="17"/>
        <v>0</v>
      </c>
      <c r="I33" s="9">
        <f t="shared" si="17"/>
        <v>0</v>
      </c>
      <c r="J33" s="9">
        <f t="shared" si="17"/>
        <v>0</v>
      </c>
      <c r="K33" s="9">
        <v>0</v>
      </c>
      <c r="L33" s="10"/>
    </row>
    <row r="34" spans="1:12" ht="12.75">
      <c r="A34" s="34" t="s">
        <v>21</v>
      </c>
      <c r="B34" s="31" t="s">
        <v>23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5">
        <v>0</v>
      </c>
      <c r="I34" s="26">
        <v>0</v>
      </c>
      <c r="J34" s="25">
        <v>0</v>
      </c>
      <c r="K34" s="26">
        <v>0</v>
      </c>
      <c r="L34" s="10"/>
    </row>
    <row r="35" spans="1:12" ht="12.75">
      <c r="A35" s="34" t="s">
        <v>22</v>
      </c>
      <c r="B35" s="33" t="s">
        <v>42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10"/>
    </row>
    <row r="36" spans="1:12" ht="12.75">
      <c r="A36" s="34" t="s">
        <v>61</v>
      </c>
      <c r="B36" s="31"/>
      <c r="C36" s="26"/>
      <c r="D36" s="26"/>
      <c r="E36" s="26"/>
      <c r="F36" s="26"/>
      <c r="G36" s="26"/>
      <c r="H36" s="26"/>
      <c r="I36" s="26"/>
      <c r="J36" s="26"/>
      <c r="K36" s="26"/>
      <c r="L36" s="10"/>
    </row>
    <row r="37" spans="1:12" ht="12.75">
      <c r="A37" s="32" t="s">
        <v>52</v>
      </c>
      <c r="B37" s="33" t="s">
        <v>42</v>
      </c>
      <c r="C37" s="26">
        <v>0</v>
      </c>
      <c r="D37" s="9">
        <f>D39/101*100</f>
        <v>0</v>
      </c>
      <c r="E37" s="26">
        <f>E43/101/102.8*100*100</f>
        <v>0</v>
      </c>
      <c r="F37" s="26">
        <f aca="true" t="shared" si="18" ref="F37:K37">F39/101/104.4*100*100</f>
        <v>0</v>
      </c>
      <c r="G37" s="26">
        <f t="shared" si="18"/>
        <v>0</v>
      </c>
      <c r="H37" s="26">
        <f t="shared" si="18"/>
        <v>0</v>
      </c>
      <c r="I37" s="26">
        <f t="shared" si="18"/>
        <v>0</v>
      </c>
      <c r="J37" s="26">
        <f t="shared" si="18"/>
        <v>0</v>
      </c>
      <c r="K37" s="26">
        <f t="shared" si="18"/>
        <v>0</v>
      </c>
      <c r="L37" s="10"/>
    </row>
    <row r="38" spans="1:12" ht="12.75">
      <c r="A38" s="34" t="s">
        <v>21</v>
      </c>
      <c r="B38" s="31" t="s">
        <v>23</v>
      </c>
      <c r="C38" s="26">
        <v>0</v>
      </c>
      <c r="D38" s="26">
        <v>0</v>
      </c>
      <c r="E38" s="26">
        <f>E44/101/102.8*100*100</f>
        <v>0</v>
      </c>
      <c r="F38" s="26">
        <f>F44/101/104.4*100*100</f>
        <v>0</v>
      </c>
      <c r="G38" s="26">
        <f>G44/101/104*100*100</f>
        <v>0</v>
      </c>
      <c r="H38" s="26">
        <f>H44/101/104*100*100</f>
        <v>0</v>
      </c>
      <c r="I38" s="26">
        <f>I44/101/103.7*100*100</f>
        <v>0</v>
      </c>
      <c r="J38" s="26">
        <f>J44/101/104.1*100*100</f>
        <v>0</v>
      </c>
      <c r="K38" s="26">
        <f>K44/101/103.9*100*100</f>
        <v>0</v>
      </c>
      <c r="L38" s="10"/>
    </row>
    <row r="39" spans="1:12" ht="12.75">
      <c r="A39" s="34" t="s">
        <v>22</v>
      </c>
      <c r="B39" s="33" t="s">
        <v>42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10"/>
    </row>
    <row r="40" spans="1:12" ht="12.75">
      <c r="A40" s="34" t="s">
        <v>59</v>
      </c>
      <c r="B40" s="31"/>
      <c r="C40" s="26"/>
      <c r="D40" s="26"/>
      <c r="E40" s="26"/>
      <c r="F40" s="26"/>
      <c r="G40" s="26"/>
      <c r="H40" s="21"/>
      <c r="I40" s="21"/>
      <c r="J40" s="21"/>
      <c r="K40" s="21"/>
      <c r="L40" s="10"/>
    </row>
    <row r="41" spans="1:12" ht="12.75">
      <c r="A41" s="32" t="s">
        <v>52</v>
      </c>
      <c r="B41" s="33" t="s">
        <v>42</v>
      </c>
      <c r="C41" s="26">
        <v>0</v>
      </c>
      <c r="D41" s="26">
        <v>0</v>
      </c>
      <c r="E41" s="26">
        <f>E43/101/102.8*100*100</f>
        <v>0</v>
      </c>
      <c r="F41" s="9">
        <f aca="true" t="shared" si="19" ref="F41:K41">F43/101*100</f>
        <v>0</v>
      </c>
      <c r="G41" s="9">
        <f t="shared" si="19"/>
        <v>0</v>
      </c>
      <c r="H41" s="9">
        <v>30500</v>
      </c>
      <c r="I41" s="9">
        <f t="shared" si="19"/>
        <v>32724.752475247526</v>
      </c>
      <c r="J41" s="9">
        <f t="shared" si="19"/>
        <v>33070.49504950495</v>
      </c>
      <c r="K41" s="9">
        <f t="shared" si="19"/>
        <v>36041.68316831683</v>
      </c>
      <c r="L41" s="10"/>
    </row>
    <row r="42" spans="1:12" ht="12.75">
      <c r="A42" s="34" t="s">
        <v>21</v>
      </c>
      <c r="B42" s="31" t="s">
        <v>23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5">
        <v>100</v>
      </c>
      <c r="I42" s="26">
        <f>I41/H41*100</f>
        <v>107.29427041064763</v>
      </c>
      <c r="J42" s="25">
        <f>J41/I41*100</f>
        <v>101.05651700350961</v>
      </c>
      <c r="K42" s="26">
        <f>K41/J41*100</f>
        <v>108.98440774582949</v>
      </c>
      <c r="L42" s="10"/>
    </row>
    <row r="43" spans="1:12" ht="12.75">
      <c r="A43" s="34" t="s">
        <v>22</v>
      </c>
      <c r="B43" s="33" t="s">
        <v>42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30500</v>
      </c>
      <c r="I43" s="26">
        <v>33052</v>
      </c>
      <c r="J43" s="26">
        <v>33401.2</v>
      </c>
      <c r="K43" s="26">
        <v>36402.1</v>
      </c>
      <c r="L43" s="10"/>
    </row>
    <row r="44" spans="1:12" ht="12.75">
      <c r="A44" s="35" t="s">
        <v>48</v>
      </c>
      <c r="B44" s="36"/>
      <c r="C44" s="27"/>
      <c r="D44" s="27"/>
      <c r="E44" s="16"/>
      <c r="F44" s="16"/>
      <c r="G44" s="16"/>
      <c r="H44" s="16"/>
      <c r="I44" s="16"/>
      <c r="J44" s="16"/>
      <c r="K44" s="16"/>
      <c r="L44" s="10"/>
    </row>
    <row r="45" spans="1:12" ht="12.75">
      <c r="A45" s="32" t="s">
        <v>52</v>
      </c>
      <c r="B45" s="33" t="s">
        <v>42</v>
      </c>
      <c r="C45" s="26">
        <v>1335.2</v>
      </c>
      <c r="D45" s="9">
        <f>D47/101*100</f>
        <v>1478.9108910891089</v>
      </c>
      <c r="E45" s="9">
        <f>E47/101*100</f>
        <v>1626.7326732673268</v>
      </c>
      <c r="F45" s="9">
        <f aca="true" t="shared" si="20" ref="F45:K45">F47/101*100</f>
        <v>1826.8316831683169</v>
      </c>
      <c r="G45" s="9">
        <f t="shared" si="20"/>
        <v>1854.3564356435645</v>
      </c>
      <c r="H45" s="9">
        <f t="shared" si="20"/>
        <v>1977.8217821782177</v>
      </c>
      <c r="I45" s="9">
        <f t="shared" si="20"/>
        <v>2009.6039603960396</v>
      </c>
      <c r="J45" s="9">
        <f t="shared" si="20"/>
        <v>2165.940594059406</v>
      </c>
      <c r="K45" s="9">
        <f t="shared" si="20"/>
        <v>2213.267326732673</v>
      </c>
      <c r="L45" s="10"/>
    </row>
    <row r="46" spans="1:12" ht="12.75">
      <c r="A46" s="34" t="s">
        <v>21</v>
      </c>
      <c r="B46" s="31" t="s">
        <v>23</v>
      </c>
      <c r="C46" s="26">
        <v>100</v>
      </c>
      <c r="D46" s="26">
        <f aca="true" t="shared" si="21" ref="D46:K46">D45/C45*100</f>
        <v>110.76324828408544</v>
      </c>
      <c r="E46" s="26">
        <f t="shared" si="21"/>
        <v>109.99531365066615</v>
      </c>
      <c r="F46" s="26">
        <f t="shared" si="21"/>
        <v>112.3006695069994</v>
      </c>
      <c r="G46" s="26">
        <f t="shared" si="21"/>
        <v>101.50669340415155</v>
      </c>
      <c r="H46" s="25">
        <f>H45/G45*100</f>
        <v>106.65812376528376</v>
      </c>
      <c r="I46" s="26">
        <f t="shared" si="21"/>
        <v>101.60692831397678</v>
      </c>
      <c r="J46" s="25">
        <f t="shared" si="21"/>
        <v>107.77947479923142</v>
      </c>
      <c r="K46" s="26">
        <f t="shared" si="21"/>
        <v>102.18504296946425</v>
      </c>
      <c r="L46" s="10"/>
    </row>
    <row r="47" spans="1:12" ht="12.75">
      <c r="A47" s="34" t="s">
        <v>22</v>
      </c>
      <c r="B47" s="31" t="s">
        <v>19</v>
      </c>
      <c r="C47" s="26">
        <v>1335.2</v>
      </c>
      <c r="D47" s="26">
        <v>1493.7</v>
      </c>
      <c r="E47" s="26">
        <v>1643</v>
      </c>
      <c r="F47" s="26">
        <v>1845.1</v>
      </c>
      <c r="G47" s="26">
        <v>1872.9</v>
      </c>
      <c r="H47" s="26">
        <v>1997.6</v>
      </c>
      <c r="I47" s="26">
        <v>2029.7</v>
      </c>
      <c r="J47" s="26">
        <v>2187.6</v>
      </c>
      <c r="K47" s="26">
        <v>2235.4</v>
      </c>
      <c r="L47" s="10"/>
    </row>
    <row r="48" spans="1:12" ht="25.5">
      <c r="A48" s="37" t="s">
        <v>20</v>
      </c>
      <c r="B48" s="31"/>
      <c r="C48" s="27"/>
      <c r="D48" s="27"/>
      <c r="E48" s="16"/>
      <c r="F48" s="16"/>
      <c r="G48" s="16"/>
      <c r="H48" s="16"/>
      <c r="I48" s="16"/>
      <c r="J48" s="16"/>
      <c r="K48" s="16"/>
      <c r="L48" s="10"/>
    </row>
    <row r="49" spans="1:12" ht="12.75">
      <c r="A49" s="71" t="s">
        <v>46</v>
      </c>
      <c r="B49" s="72"/>
      <c r="C49" s="27"/>
      <c r="D49" s="27"/>
      <c r="E49" s="16"/>
      <c r="F49" s="16"/>
      <c r="G49" s="16"/>
      <c r="H49" s="16"/>
      <c r="I49" s="16"/>
      <c r="J49" s="16"/>
      <c r="K49" s="16"/>
      <c r="L49" s="10"/>
    </row>
    <row r="50" spans="1:12" ht="12.75">
      <c r="A50" s="5" t="s">
        <v>52</v>
      </c>
      <c r="B50" s="33" t="s">
        <v>42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10"/>
    </row>
    <row r="51" spans="1:12" ht="15.75" customHeight="1">
      <c r="A51" s="34" t="s">
        <v>21</v>
      </c>
      <c r="B51" s="31" t="s">
        <v>23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10"/>
    </row>
    <row r="52" spans="1:12" ht="12.75">
      <c r="A52" s="34" t="s">
        <v>22</v>
      </c>
      <c r="B52" s="31" t="s">
        <v>42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10"/>
    </row>
    <row r="53" spans="1:12" ht="25.5">
      <c r="A53" s="37" t="s">
        <v>20</v>
      </c>
      <c r="B53" s="38" t="s">
        <v>42</v>
      </c>
      <c r="C53" s="30"/>
      <c r="D53" s="29"/>
      <c r="E53" s="23"/>
      <c r="F53" s="23"/>
      <c r="G53" s="23"/>
      <c r="H53" s="24"/>
      <c r="I53" s="24"/>
      <c r="J53" s="24"/>
      <c r="K53" s="24"/>
      <c r="L53" s="10"/>
    </row>
    <row r="54" spans="1:12" ht="25.5">
      <c r="A54" s="40" t="s">
        <v>55</v>
      </c>
      <c r="B54" s="38"/>
      <c r="C54" s="42"/>
      <c r="D54" s="29"/>
      <c r="E54" s="23"/>
      <c r="F54" s="23"/>
      <c r="G54" s="23"/>
      <c r="H54" s="24"/>
      <c r="I54" s="24"/>
      <c r="J54" s="24"/>
      <c r="K54" s="24"/>
      <c r="L54" s="10"/>
    </row>
    <row r="55" spans="1:12" ht="12.75">
      <c r="A55" s="32" t="s">
        <v>52</v>
      </c>
      <c r="B55" s="33" t="s">
        <v>42</v>
      </c>
      <c r="C55" s="9">
        <f>C59+C68+C72</f>
        <v>0</v>
      </c>
      <c r="D55" s="9">
        <f aca="true" t="shared" si="22" ref="D55:K55">D59+D68+D72</f>
        <v>0</v>
      </c>
      <c r="E55" s="9">
        <f t="shared" si="22"/>
        <v>9100</v>
      </c>
      <c r="F55" s="9">
        <f t="shared" si="22"/>
        <v>9454.653465346535</v>
      </c>
      <c r="G55" s="9">
        <f t="shared" si="22"/>
        <v>9763.861386138613</v>
      </c>
      <c r="H55" s="9">
        <f t="shared" si="22"/>
        <v>10235.940594059406</v>
      </c>
      <c r="I55" s="9">
        <f t="shared" si="22"/>
        <v>10580.89108910891</v>
      </c>
      <c r="J55" s="9">
        <f t="shared" si="22"/>
        <v>11209.60396039604</v>
      </c>
      <c r="K55" s="9">
        <f t="shared" si="22"/>
        <v>11653.366336633662</v>
      </c>
      <c r="L55" s="10"/>
    </row>
    <row r="56" spans="1:12" ht="12.75">
      <c r="A56" s="34" t="s">
        <v>21</v>
      </c>
      <c r="B56" s="31" t="s">
        <v>23</v>
      </c>
      <c r="C56" s="26">
        <v>0</v>
      </c>
      <c r="D56" s="26">
        <v>0</v>
      </c>
      <c r="E56" s="26">
        <v>100</v>
      </c>
      <c r="F56" s="26">
        <f aca="true" t="shared" si="23" ref="F56:K56">F55/E55*100</f>
        <v>103.89729082798391</v>
      </c>
      <c r="G56" s="26">
        <f t="shared" si="23"/>
        <v>103.27043103087168</v>
      </c>
      <c r="H56" s="25">
        <f t="shared" si="23"/>
        <v>104.8349642549308</v>
      </c>
      <c r="I56" s="26">
        <f t="shared" si="23"/>
        <v>103.36999313233318</v>
      </c>
      <c r="J56" s="25">
        <f t="shared" si="23"/>
        <v>105.94196524652138</v>
      </c>
      <c r="K56" s="26">
        <f t="shared" si="23"/>
        <v>103.9587694427515</v>
      </c>
      <c r="L56" s="10"/>
    </row>
    <row r="57" spans="1:12" ht="12.75">
      <c r="A57" s="34" t="s">
        <v>22</v>
      </c>
      <c r="B57" s="31" t="s">
        <v>42</v>
      </c>
      <c r="C57" s="9">
        <f>C61+C70+C74</f>
        <v>0</v>
      </c>
      <c r="D57" s="9">
        <f aca="true" t="shared" si="24" ref="D57:K57">D61+D70+D74</f>
        <v>0</v>
      </c>
      <c r="E57" s="9">
        <f t="shared" si="24"/>
        <v>9100</v>
      </c>
      <c r="F57" s="9">
        <f t="shared" si="24"/>
        <v>9549.2</v>
      </c>
      <c r="G57" s="9">
        <f t="shared" si="24"/>
        <v>9861.5</v>
      </c>
      <c r="H57" s="9">
        <f t="shared" si="24"/>
        <v>10338.3</v>
      </c>
      <c r="I57" s="9">
        <f t="shared" si="24"/>
        <v>10686.7</v>
      </c>
      <c r="J57" s="9">
        <f t="shared" si="24"/>
        <v>11321.7</v>
      </c>
      <c r="K57" s="9">
        <f t="shared" si="24"/>
        <v>11769.9</v>
      </c>
      <c r="L57" s="9"/>
    </row>
    <row r="58" spans="1:12" ht="12.75">
      <c r="A58" s="35" t="s">
        <v>45</v>
      </c>
      <c r="B58" s="36"/>
      <c r="C58" s="42"/>
      <c r="D58" s="29"/>
      <c r="E58" s="23"/>
      <c r="F58" s="23"/>
      <c r="G58" s="23"/>
      <c r="H58" s="24"/>
      <c r="I58" s="24"/>
      <c r="J58" s="24"/>
      <c r="K58" s="24"/>
      <c r="L58" s="10"/>
    </row>
    <row r="59" spans="1:12" ht="12.75">
      <c r="A59" s="32" t="s">
        <v>52</v>
      </c>
      <c r="B59" s="33" t="s">
        <v>42</v>
      </c>
      <c r="C59" s="26">
        <f>C64</f>
        <v>0</v>
      </c>
      <c r="D59" s="26">
        <f>D64</f>
        <v>0</v>
      </c>
      <c r="E59" s="26">
        <f>E64</f>
        <v>9100</v>
      </c>
      <c r="F59" s="26">
        <f>F61/101*100</f>
        <v>9454.653465346535</v>
      </c>
      <c r="G59" s="26">
        <f aca="true" t="shared" si="25" ref="E59:K61">G64</f>
        <v>9763.861386138613</v>
      </c>
      <c r="H59" s="26">
        <f t="shared" si="25"/>
        <v>10235.940594059406</v>
      </c>
      <c r="I59" s="26">
        <f t="shared" si="25"/>
        <v>10580.89108910891</v>
      </c>
      <c r="J59" s="26">
        <f t="shared" si="25"/>
        <v>11209.60396039604</v>
      </c>
      <c r="K59" s="26">
        <f t="shared" si="25"/>
        <v>11653.366336633662</v>
      </c>
      <c r="L59" s="10"/>
    </row>
    <row r="60" spans="1:12" ht="12.75">
      <c r="A60" s="34" t="s">
        <v>21</v>
      </c>
      <c r="B60" s="31" t="s">
        <v>23</v>
      </c>
      <c r="C60" s="26">
        <v>0</v>
      </c>
      <c r="D60" s="26">
        <v>0</v>
      </c>
      <c r="E60" s="26">
        <v>100</v>
      </c>
      <c r="F60" s="26">
        <f aca="true" t="shared" si="26" ref="F60:K60">F59/E59*100</f>
        <v>103.89729082798391</v>
      </c>
      <c r="G60" s="26">
        <f t="shared" si="26"/>
        <v>103.27043103087168</v>
      </c>
      <c r="H60" s="25">
        <f t="shared" si="26"/>
        <v>104.8349642549308</v>
      </c>
      <c r="I60" s="26">
        <f t="shared" si="26"/>
        <v>103.36999313233318</v>
      </c>
      <c r="J60" s="25">
        <f t="shared" si="26"/>
        <v>105.94196524652138</v>
      </c>
      <c r="K60" s="26">
        <f t="shared" si="26"/>
        <v>103.9587694427515</v>
      </c>
      <c r="L60" s="10"/>
    </row>
    <row r="61" spans="1:12" ht="12.75">
      <c r="A61" s="34" t="s">
        <v>22</v>
      </c>
      <c r="B61" s="31" t="s">
        <v>42</v>
      </c>
      <c r="C61" s="26">
        <f>C66</f>
        <v>0</v>
      </c>
      <c r="D61" s="26">
        <f>D66</f>
        <v>0</v>
      </c>
      <c r="E61" s="26">
        <f t="shared" si="25"/>
        <v>9100</v>
      </c>
      <c r="F61" s="26">
        <f t="shared" si="25"/>
        <v>9549.2</v>
      </c>
      <c r="G61" s="26">
        <f t="shared" si="25"/>
        <v>9861.5</v>
      </c>
      <c r="H61" s="26">
        <f t="shared" si="25"/>
        <v>10338.3</v>
      </c>
      <c r="I61" s="26">
        <f t="shared" si="25"/>
        <v>10686.7</v>
      </c>
      <c r="J61" s="26">
        <f t="shared" si="25"/>
        <v>11321.7</v>
      </c>
      <c r="K61" s="26">
        <f t="shared" si="25"/>
        <v>11769.9</v>
      </c>
      <c r="L61" s="10"/>
    </row>
    <row r="62" spans="1:12" ht="25.5">
      <c r="A62" s="37" t="s">
        <v>20</v>
      </c>
      <c r="B62" s="31"/>
      <c r="C62" s="42"/>
      <c r="D62" s="29"/>
      <c r="E62" s="23"/>
      <c r="F62" s="23"/>
      <c r="G62" s="23"/>
      <c r="H62" s="24"/>
      <c r="I62" s="24"/>
      <c r="J62" s="24"/>
      <c r="K62" s="24"/>
      <c r="L62" s="10"/>
    </row>
    <row r="63" spans="1:12" ht="12.75">
      <c r="A63" s="35" t="s">
        <v>70</v>
      </c>
      <c r="B63" s="36"/>
      <c r="C63" s="42"/>
      <c r="D63" s="29"/>
      <c r="E63" s="23"/>
      <c r="F63" s="23"/>
      <c r="G63" s="23"/>
      <c r="H63" s="24"/>
      <c r="I63" s="24"/>
      <c r="J63" s="24"/>
      <c r="K63" s="24"/>
      <c r="L63" s="10"/>
    </row>
    <row r="64" spans="1:12" ht="12.75">
      <c r="A64" s="32" t="s">
        <v>52</v>
      </c>
      <c r="B64" s="33" t="s">
        <v>42</v>
      </c>
      <c r="C64" s="26">
        <v>0</v>
      </c>
      <c r="D64" s="26">
        <v>0</v>
      </c>
      <c r="E64" s="9">
        <v>9100</v>
      </c>
      <c r="F64" s="9">
        <f aca="true" t="shared" si="27" ref="F64:K64">F66/101*100</f>
        <v>9454.653465346535</v>
      </c>
      <c r="G64" s="9">
        <f t="shared" si="27"/>
        <v>9763.861386138613</v>
      </c>
      <c r="H64" s="9">
        <f t="shared" si="27"/>
        <v>10235.940594059406</v>
      </c>
      <c r="I64" s="9">
        <f t="shared" si="27"/>
        <v>10580.89108910891</v>
      </c>
      <c r="J64" s="9">
        <f t="shared" si="27"/>
        <v>11209.60396039604</v>
      </c>
      <c r="K64" s="9">
        <f t="shared" si="27"/>
        <v>11653.366336633662</v>
      </c>
      <c r="L64" s="10"/>
    </row>
    <row r="65" spans="1:12" ht="12.75">
      <c r="A65" s="34" t="s">
        <v>21</v>
      </c>
      <c r="B65" s="31" t="s">
        <v>23</v>
      </c>
      <c r="C65" s="26">
        <v>0</v>
      </c>
      <c r="D65" s="26">
        <v>0</v>
      </c>
      <c r="E65" s="26">
        <v>100</v>
      </c>
      <c r="F65" s="26">
        <f aca="true" t="shared" si="28" ref="F65:K65">F64/E64*100</f>
        <v>103.89729082798391</v>
      </c>
      <c r="G65" s="26">
        <f t="shared" si="28"/>
        <v>103.27043103087168</v>
      </c>
      <c r="H65" s="25">
        <f>H64/G64*100</f>
        <v>104.8349642549308</v>
      </c>
      <c r="I65" s="26">
        <f t="shared" si="28"/>
        <v>103.36999313233318</v>
      </c>
      <c r="J65" s="25">
        <f t="shared" si="28"/>
        <v>105.94196524652138</v>
      </c>
      <c r="K65" s="26">
        <f t="shared" si="28"/>
        <v>103.9587694427515</v>
      </c>
      <c r="L65" s="10"/>
    </row>
    <row r="66" spans="1:12" ht="12.75">
      <c r="A66" s="34" t="s">
        <v>22</v>
      </c>
      <c r="B66" s="31" t="s">
        <v>19</v>
      </c>
      <c r="C66" s="9">
        <v>0</v>
      </c>
      <c r="D66" s="9">
        <v>0</v>
      </c>
      <c r="E66" s="9">
        <v>9100</v>
      </c>
      <c r="F66" s="9">
        <v>9549.2</v>
      </c>
      <c r="G66" s="9">
        <v>9861.5</v>
      </c>
      <c r="H66" s="9">
        <v>10338.3</v>
      </c>
      <c r="I66" s="9">
        <v>10686.7</v>
      </c>
      <c r="J66" s="9">
        <v>11321.7</v>
      </c>
      <c r="K66" s="9">
        <v>11769.9</v>
      </c>
      <c r="L66" s="10"/>
    </row>
    <row r="67" spans="1:12" ht="12.75">
      <c r="A67" s="37" t="s">
        <v>71</v>
      </c>
      <c r="B67" s="31"/>
      <c r="C67" s="22"/>
      <c r="D67" s="21"/>
      <c r="E67" s="21"/>
      <c r="F67" s="21"/>
      <c r="G67" s="21"/>
      <c r="H67" s="21"/>
      <c r="I67" s="21"/>
      <c r="J67" s="21"/>
      <c r="K67" s="21"/>
      <c r="L67" s="10"/>
    </row>
    <row r="68" spans="1:12" ht="12.75">
      <c r="A68" s="32" t="s">
        <v>52</v>
      </c>
      <c r="B68" s="33" t="s">
        <v>42</v>
      </c>
      <c r="C68" s="28">
        <v>0</v>
      </c>
      <c r="D68" s="26">
        <f>D70/101*100</f>
        <v>0</v>
      </c>
      <c r="E68" s="26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0"/>
    </row>
    <row r="69" spans="1:12" ht="12.75">
      <c r="A69" s="34" t="s">
        <v>21</v>
      </c>
      <c r="B69" s="31" t="s">
        <v>23</v>
      </c>
      <c r="C69" s="28">
        <v>0</v>
      </c>
      <c r="D69" s="26">
        <v>0</v>
      </c>
      <c r="E69" s="26">
        <v>100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10"/>
    </row>
    <row r="70" spans="1:12" ht="12.75">
      <c r="A70" s="34" t="s">
        <v>22</v>
      </c>
      <c r="B70" s="31" t="s">
        <v>19</v>
      </c>
      <c r="C70" s="41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10"/>
    </row>
    <row r="71" spans="1:12" ht="12.75">
      <c r="A71" s="35" t="s">
        <v>46</v>
      </c>
      <c r="B71" s="55"/>
      <c r="C71" s="42"/>
      <c r="D71" s="29"/>
      <c r="E71" s="23"/>
      <c r="F71" s="23"/>
      <c r="G71" s="23"/>
      <c r="H71" s="24"/>
      <c r="I71" s="24"/>
      <c r="J71" s="24"/>
      <c r="K71" s="24"/>
      <c r="L71" s="10"/>
    </row>
    <row r="72" spans="1:12" ht="12.75">
      <c r="A72" s="5" t="s">
        <v>72</v>
      </c>
      <c r="B72" s="33" t="s">
        <v>42</v>
      </c>
      <c r="C72" s="42"/>
      <c r="D72" s="29"/>
      <c r="E72" s="23"/>
      <c r="F72" s="23"/>
      <c r="G72" s="23"/>
      <c r="H72" s="24"/>
      <c r="I72" s="24"/>
      <c r="J72" s="24"/>
      <c r="K72" s="24"/>
      <c r="L72" s="10"/>
    </row>
    <row r="73" spans="1:12" ht="12.75">
      <c r="A73" s="34" t="s">
        <v>21</v>
      </c>
      <c r="B73" s="31" t="s">
        <v>23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10"/>
    </row>
    <row r="74" spans="1:12" ht="12.75">
      <c r="A74" s="34" t="s">
        <v>22</v>
      </c>
      <c r="B74" s="31" t="s">
        <v>42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10"/>
    </row>
    <row r="75" spans="1:12" ht="25.5">
      <c r="A75" s="37" t="s">
        <v>20</v>
      </c>
      <c r="B75" s="38" t="s">
        <v>42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10"/>
    </row>
    <row r="76" spans="1:1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73" t="s">
        <v>65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10"/>
    </row>
    <row r="79" spans="1:12" ht="13.5">
      <c r="A79" s="75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10"/>
    </row>
    <row r="80" spans="1:12" ht="12.75">
      <c r="A80" s="65" t="s">
        <v>0</v>
      </c>
      <c r="B80" s="67" t="s">
        <v>1</v>
      </c>
      <c r="C80" s="45"/>
      <c r="D80" s="46"/>
      <c r="E80" s="6" t="s">
        <v>2</v>
      </c>
      <c r="F80" s="60"/>
      <c r="G80" s="60"/>
      <c r="H80" s="60"/>
      <c r="I80" s="60"/>
      <c r="J80" s="60"/>
      <c r="K80" s="60"/>
      <c r="L80" s="10"/>
    </row>
    <row r="81" spans="1:12" ht="12.75">
      <c r="A81" s="66"/>
      <c r="B81" s="68"/>
      <c r="C81" s="77" t="s">
        <v>53</v>
      </c>
      <c r="D81" s="77" t="s">
        <v>57</v>
      </c>
      <c r="E81" s="77" t="s">
        <v>64</v>
      </c>
      <c r="F81" s="58" t="s">
        <v>66</v>
      </c>
      <c r="G81" s="59"/>
      <c r="H81" s="43" t="s">
        <v>67</v>
      </c>
      <c r="I81" s="44"/>
      <c r="J81" s="58" t="s">
        <v>69</v>
      </c>
      <c r="K81" s="59"/>
      <c r="L81" s="10"/>
    </row>
    <row r="82" spans="1:12" ht="12.75">
      <c r="A82" s="66"/>
      <c r="B82" s="68"/>
      <c r="C82" s="78"/>
      <c r="D82" s="78"/>
      <c r="E82" s="78"/>
      <c r="F82" s="7" t="s">
        <v>49</v>
      </c>
      <c r="G82" s="7" t="s">
        <v>50</v>
      </c>
      <c r="H82" s="7" t="s">
        <v>49</v>
      </c>
      <c r="I82" s="7" t="s">
        <v>50</v>
      </c>
      <c r="J82" s="7" t="s">
        <v>49</v>
      </c>
      <c r="K82" s="7" t="s">
        <v>50</v>
      </c>
      <c r="L82" s="10"/>
    </row>
    <row r="83" spans="1:12" ht="13.5">
      <c r="A83" s="87" t="s">
        <v>17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10"/>
    </row>
    <row r="84" spans="1:12" ht="12.75">
      <c r="A84" s="47" t="s">
        <v>44</v>
      </c>
      <c r="B84" s="50" t="s">
        <v>4</v>
      </c>
      <c r="C84" s="47"/>
      <c r="D84" s="47"/>
      <c r="E84" s="47"/>
      <c r="F84" s="47"/>
      <c r="G84" s="47"/>
      <c r="H84" s="47"/>
      <c r="I84" s="47"/>
      <c r="J84" s="47"/>
      <c r="K84" s="48"/>
      <c r="L84" s="10"/>
    </row>
    <row r="85" spans="1:12" ht="12.75">
      <c r="A85" s="47" t="s">
        <v>36</v>
      </c>
      <c r="B85" s="50" t="s">
        <v>4</v>
      </c>
      <c r="C85" s="47"/>
      <c r="D85" s="47"/>
      <c r="E85" s="47"/>
      <c r="F85" s="47"/>
      <c r="G85" s="47"/>
      <c r="H85" s="47"/>
      <c r="I85" s="47"/>
      <c r="J85" s="47"/>
      <c r="K85" s="47"/>
      <c r="L85" s="10"/>
    </row>
    <row r="86" spans="1:12" ht="12.75">
      <c r="A86" s="47" t="s">
        <v>38</v>
      </c>
      <c r="B86" s="50" t="s">
        <v>4</v>
      </c>
      <c r="C86" s="47"/>
      <c r="D86" s="47"/>
      <c r="E86" s="47"/>
      <c r="F86" s="47"/>
      <c r="G86" s="47"/>
      <c r="H86" s="47"/>
      <c r="I86" s="47"/>
      <c r="J86" s="47"/>
      <c r="K86" s="47"/>
      <c r="L86" s="10"/>
    </row>
    <row r="87" spans="1:12" ht="12.75">
      <c r="A87" s="47" t="s">
        <v>18</v>
      </c>
      <c r="B87" s="50" t="s">
        <v>4</v>
      </c>
      <c r="C87" s="47"/>
      <c r="D87" s="47"/>
      <c r="E87" s="47"/>
      <c r="F87" s="47"/>
      <c r="G87" s="47"/>
      <c r="H87" s="47"/>
      <c r="I87" s="47"/>
      <c r="J87" s="47"/>
      <c r="K87" s="47"/>
      <c r="L87" s="10"/>
    </row>
    <row r="88" spans="1:12" ht="12.75">
      <c r="A88" s="47" t="s">
        <v>37</v>
      </c>
      <c r="B88" s="50" t="s">
        <v>4</v>
      </c>
      <c r="C88" s="47"/>
      <c r="D88" s="47"/>
      <c r="E88" s="47"/>
      <c r="F88" s="47"/>
      <c r="G88" s="47"/>
      <c r="H88" s="47"/>
      <c r="I88" s="47"/>
      <c r="J88" s="47"/>
      <c r="K88" s="47"/>
      <c r="L88" s="10"/>
    </row>
    <row r="89" spans="1:12" ht="12.75">
      <c r="A89" s="47" t="s">
        <v>5</v>
      </c>
      <c r="B89" s="50" t="s">
        <v>4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67.8</v>
      </c>
      <c r="I89" s="47">
        <v>73.5</v>
      </c>
      <c r="J89" s="47">
        <v>74.2</v>
      </c>
      <c r="K89" s="47">
        <v>80.9</v>
      </c>
      <c r="L89" s="10"/>
    </row>
    <row r="90" spans="1:12" ht="12.75">
      <c r="A90" s="47" t="s">
        <v>31</v>
      </c>
      <c r="B90" s="50" t="s">
        <v>4</v>
      </c>
      <c r="C90" s="47"/>
      <c r="D90" s="47"/>
      <c r="E90" s="47"/>
      <c r="F90" s="47"/>
      <c r="G90" s="47"/>
      <c r="H90" s="47"/>
      <c r="I90" s="47"/>
      <c r="J90" s="47"/>
      <c r="K90" s="47"/>
      <c r="L90" s="10"/>
    </row>
    <row r="91" spans="1:12" ht="12.75">
      <c r="A91" s="47" t="s">
        <v>30</v>
      </c>
      <c r="B91" s="50" t="s">
        <v>4</v>
      </c>
      <c r="C91" s="47"/>
      <c r="D91" s="47"/>
      <c r="E91" s="47"/>
      <c r="F91" s="47"/>
      <c r="G91" s="47"/>
      <c r="H91" s="47"/>
      <c r="I91" s="47"/>
      <c r="J91" s="47"/>
      <c r="K91" s="47"/>
      <c r="L91" s="10"/>
    </row>
    <row r="92" spans="1:12" ht="12.75">
      <c r="A92" s="47" t="s">
        <v>32</v>
      </c>
      <c r="B92" s="50" t="s">
        <v>4</v>
      </c>
      <c r="C92" s="47"/>
      <c r="D92" s="47"/>
      <c r="E92" s="47"/>
      <c r="F92" s="47"/>
      <c r="G92" s="47"/>
      <c r="H92" s="47"/>
      <c r="I92" s="47"/>
      <c r="J92" s="47"/>
      <c r="K92" s="47"/>
      <c r="L92" s="10"/>
    </row>
    <row r="93" spans="1:12" ht="24" customHeight="1">
      <c r="A93" s="47" t="s">
        <v>6</v>
      </c>
      <c r="B93" s="50" t="s">
        <v>4</v>
      </c>
      <c r="C93" s="47"/>
      <c r="D93" s="47"/>
      <c r="E93" s="47"/>
      <c r="F93" s="47"/>
      <c r="G93" s="47"/>
      <c r="H93" s="47"/>
      <c r="I93" s="47"/>
      <c r="J93" s="47"/>
      <c r="K93" s="47"/>
      <c r="L93" s="10"/>
    </row>
    <row r="94" spans="1:12" ht="12.75">
      <c r="A94" s="47" t="s">
        <v>7</v>
      </c>
      <c r="B94" s="50" t="s">
        <v>4</v>
      </c>
      <c r="C94" s="47"/>
      <c r="D94" s="47"/>
      <c r="E94" s="47"/>
      <c r="F94" s="47"/>
      <c r="G94" s="47"/>
      <c r="H94" s="47"/>
      <c r="I94" s="47"/>
      <c r="J94" s="47"/>
      <c r="K94" s="47"/>
      <c r="L94" s="10"/>
    </row>
    <row r="95" spans="1:12" ht="12.75">
      <c r="A95" s="47" t="s">
        <v>43</v>
      </c>
      <c r="B95" s="50" t="s">
        <v>8</v>
      </c>
      <c r="C95" s="47"/>
      <c r="D95" s="47"/>
      <c r="E95" s="47"/>
      <c r="F95" s="47"/>
      <c r="G95" s="47"/>
      <c r="H95" s="47"/>
      <c r="I95" s="47"/>
      <c r="J95" s="47"/>
      <c r="K95" s="47"/>
      <c r="L95" s="10"/>
    </row>
    <row r="96" spans="1:12" ht="12.75">
      <c r="A96" s="47" t="s">
        <v>9</v>
      </c>
      <c r="B96" s="50" t="s">
        <v>4</v>
      </c>
      <c r="C96" s="47"/>
      <c r="D96" s="47"/>
      <c r="E96" s="47"/>
      <c r="F96" s="47"/>
      <c r="G96" s="47"/>
      <c r="H96" s="47"/>
      <c r="I96" s="47"/>
      <c r="J96" s="47"/>
      <c r="K96" s="47"/>
      <c r="L96" s="10"/>
    </row>
    <row r="97" spans="1:12" ht="12.75">
      <c r="A97" s="47" t="s">
        <v>10</v>
      </c>
      <c r="B97" s="50" t="s">
        <v>4</v>
      </c>
      <c r="C97" s="47"/>
      <c r="D97" s="47"/>
      <c r="E97" s="47"/>
      <c r="F97" s="47"/>
      <c r="G97" s="47"/>
      <c r="H97" s="47"/>
      <c r="I97" s="47"/>
      <c r="J97" s="47"/>
      <c r="K97" s="47"/>
      <c r="L97" s="10"/>
    </row>
    <row r="98" spans="1:12" ht="12.75">
      <c r="A98" s="47" t="s">
        <v>28</v>
      </c>
      <c r="B98" s="50" t="s">
        <v>34</v>
      </c>
      <c r="C98" s="47">
        <v>31</v>
      </c>
      <c r="D98" s="47">
        <v>34.7</v>
      </c>
      <c r="E98" s="47">
        <v>36.5</v>
      </c>
      <c r="F98" s="47">
        <v>41</v>
      </c>
      <c r="G98" s="47">
        <v>41.6</v>
      </c>
      <c r="H98" s="47">
        <v>44.4</v>
      </c>
      <c r="I98" s="47">
        <v>45.1</v>
      </c>
      <c r="J98" s="47">
        <v>48.6</v>
      </c>
      <c r="K98" s="47">
        <v>49.7</v>
      </c>
      <c r="L98" s="10"/>
    </row>
    <row r="99" spans="1:12" ht="12.75">
      <c r="A99" s="47" t="s">
        <v>27</v>
      </c>
      <c r="B99" s="50" t="s">
        <v>4</v>
      </c>
      <c r="C99" s="47"/>
      <c r="D99" s="47"/>
      <c r="E99" s="47"/>
      <c r="F99" s="47"/>
      <c r="G99" s="47"/>
      <c r="H99" s="47"/>
      <c r="I99" s="47"/>
      <c r="J99" s="47"/>
      <c r="K99" s="47"/>
      <c r="L99" s="10"/>
    </row>
    <row r="100" spans="1:12" ht="12.75">
      <c r="A100" s="47" t="s">
        <v>29</v>
      </c>
      <c r="B100" s="50" t="s">
        <v>4</v>
      </c>
      <c r="C100" s="47"/>
      <c r="D100" s="47"/>
      <c r="E100" s="47" t="s">
        <v>58</v>
      </c>
      <c r="F100" s="47"/>
      <c r="G100" s="47"/>
      <c r="H100" s="47"/>
      <c r="I100" s="47"/>
      <c r="J100" s="47"/>
      <c r="K100" s="47"/>
      <c r="L100" s="10"/>
    </row>
    <row r="101" spans="1:12" ht="12.75">
      <c r="A101" s="47" t="s">
        <v>39</v>
      </c>
      <c r="B101" s="50" t="s">
        <v>4</v>
      </c>
      <c r="C101" s="47"/>
      <c r="D101" s="47"/>
      <c r="E101" s="47"/>
      <c r="F101" s="47"/>
      <c r="G101" s="47"/>
      <c r="H101" s="47"/>
      <c r="I101" s="47"/>
      <c r="J101" s="47"/>
      <c r="K101" s="47"/>
      <c r="L101" s="10"/>
    </row>
    <row r="102" spans="1:12" ht="25.5">
      <c r="A102" s="47" t="s">
        <v>40</v>
      </c>
      <c r="B102" s="51" t="s">
        <v>41</v>
      </c>
      <c r="C102" s="47"/>
      <c r="D102" s="47"/>
      <c r="E102" s="47"/>
      <c r="F102" s="47"/>
      <c r="G102" s="47"/>
      <c r="H102" s="47"/>
      <c r="I102" s="47"/>
      <c r="J102" s="47"/>
      <c r="K102" s="47"/>
      <c r="L102" s="10"/>
    </row>
    <row r="103" spans="1:12" ht="12.75">
      <c r="A103" s="49" t="s">
        <v>11</v>
      </c>
      <c r="B103" s="51" t="s">
        <v>12</v>
      </c>
      <c r="C103" s="47"/>
      <c r="D103" s="47"/>
      <c r="E103" s="47"/>
      <c r="F103" s="47"/>
      <c r="G103" s="47"/>
      <c r="H103" s="47"/>
      <c r="I103" s="47"/>
      <c r="J103" s="47"/>
      <c r="K103" s="47"/>
      <c r="L103" s="10"/>
    </row>
    <row r="104" spans="1:12" ht="12.75">
      <c r="A104" s="49" t="s">
        <v>13</v>
      </c>
      <c r="B104" s="50" t="s">
        <v>47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10"/>
    </row>
    <row r="105" spans="1:12" ht="12.75">
      <c r="A105" s="47" t="s">
        <v>25</v>
      </c>
      <c r="B105" s="50" t="s">
        <v>12</v>
      </c>
      <c r="C105" s="47"/>
      <c r="D105" s="47"/>
      <c r="E105" s="47"/>
      <c r="F105" s="47"/>
      <c r="G105" s="47"/>
      <c r="H105" s="47"/>
      <c r="I105" s="47"/>
      <c r="J105" s="47"/>
      <c r="K105" s="47"/>
      <c r="L105" s="10"/>
    </row>
    <row r="106" spans="1:12" ht="12.75">
      <c r="A106" s="47" t="s">
        <v>24</v>
      </c>
      <c r="B106" s="50" t="s">
        <v>12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10"/>
    </row>
    <row r="107" spans="1:12" ht="12.75">
      <c r="A107" s="47" t="s">
        <v>26</v>
      </c>
      <c r="B107" s="50" t="s">
        <v>12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10"/>
    </row>
    <row r="108" spans="1:12" ht="12.75">
      <c r="A108" s="47" t="s">
        <v>33</v>
      </c>
      <c r="B108" s="50" t="s">
        <v>12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10"/>
    </row>
    <row r="109" spans="1:12" ht="12.75">
      <c r="A109" s="47" t="s">
        <v>14</v>
      </c>
      <c r="B109" s="50" t="s">
        <v>12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10"/>
    </row>
    <row r="110" spans="1:12" ht="12.75">
      <c r="A110" s="47" t="s">
        <v>15</v>
      </c>
      <c r="B110" s="50" t="s">
        <v>12</v>
      </c>
      <c r="C110" s="47"/>
      <c r="D110" s="47"/>
      <c r="E110" s="47"/>
      <c r="F110" s="47"/>
      <c r="G110" s="47"/>
      <c r="H110" s="47"/>
      <c r="I110" s="47"/>
      <c r="J110" s="47"/>
      <c r="K110" s="47"/>
      <c r="L110" s="10"/>
    </row>
    <row r="111" spans="1:12" ht="12.75">
      <c r="A111" s="47" t="s">
        <v>16</v>
      </c>
      <c r="B111" s="50" t="s">
        <v>12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10"/>
    </row>
    <row r="112" spans="1:12" ht="12.75">
      <c r="A112" s="47" t="s">
        <v>68</v>
      </c>
      <c r="B112" s="50" t="s">
        <v>34</v>
      </c>
      <c r="C112" s="47">
        <v>0</v>
      </c>
      <c r="D112" s="47">
        <v>0</v>
      </c>
      <c r="E112" s="47">
        <v>91</v>
      </c>
      <c r="F112" s="47">
        <v>95.5</v>
      </c>
      <c r="G112" s="47">
        <v>98.6</v>
      </c>
      <c r="H112" s="47">
        <v>103.3</v>
      </c>
      <c r="I112" s="47">
        <v>106.9</v>
      </c>
      <c r="J112" s="47">
        <v>113.2</v>
      </c>
      <c r="K112" s="47">
        <v>117.7</v>
      </c>
      <c r="L112" s="10"/>
    </row>
    <row r="113" spans="1:12" ht="12.75">
      <c r="A113" s="85" t="s">
        <v>51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10"/>
    </row>
    <row r="114" spans="1:12" ht="12.75">
      <c r="A114" s="65" t="s">
        <v>0</v>
      </c>
      <c r="B114" s="67" t="s">
        <v>1</v>
      </c>
      <c r="C114" s="80"/>
      <c r="D114" s="81"/>
      <c r="E114" s="6" t="s">
        <v>2</v>
      </c>
      <c r="F114" s="94"/>
      <c r="G114" s="60"/>
      <c r="H114" s="60"/>
      <c r="I114" s="60"/>
      <c r="J114" s="60"/>
      <c r="K114" s="60"/>
      <c r="L114" s="10"/>
    </row>
    <row r="115" spans="1:12" ht="12.75">
      <c r="A115" s="66"/>
      <c r="B115" s="82"/>
      <c r="C115" s="69" t="s">
        <v>53</v>
      </c>
      <c r="D115" s="69" t="s">
        <v>57</v>
      </c>
      <c r="E115" s="69" t="s">
        <v>64</v>
      </c>
      <c r="F115" s="58" t="s">
        <v>66</v>
      </c>
      <c r="G115" s="59"/>
      <c r="H115" s="58" t="s">
        <v>67</v>
      </c>
      <c r="I115" s="59"/>
      <c r="J115" s="58" t="s">
        <v>69</v>
      </c>
      <c r="K115" s="59"/>
      <c r="L115" s="10"/>
    </row>
    <row r="116" spans="1:12" ht="12.75">
      <c r="A116" s="89"/>
      <c r="B116" s="70"/>
      <c r="C116" s="70"/>
      <c r="D116" s="70"/>
      <c r="E116" s="70"/>
      <c r="F116" s="7" t="s">
        <v>49</v>
      </c>
      <c r="G116" s="7" t="s">
        <v>50</v>
      </c>
      <c r="H116" s="7" t="s">
        <v>49</v>
      </c>
      <c r="I116" s="7" t="s">
        <v>50</v>
      </c>
      <c r="J116" s="7" t="s">
        <v>49</v>
      </c>
      <c r="K116" s="7" t="s">
        <v>50</v>
      </c>
      <c r="L116" s="10"/>
    </row>
    <row r="117" spans="1:12" ht="12.75">
      <c r="A117" s="35" t="s">
        <v>73</v>
      </c>
      <c r="B117" s="54"/>
      <c r="C117" s="54"/>
      <c r="D117" s="54"/>
      <c r="E117" s="54"/>
      <c r="F117" s="7"/>
      <c r="G117" s="7"/>
      <c r="H117" s="7"/>
      <c r="I117" s="7"/>
      <c r="J117" s="7"/>
      <c r="K117" s="7"/>
      <c r="L117" s="10"/>
    </row>
    <row r="118" spans="1:12" ht="12.75">
      <c r="A118" s="35" t="s">
        <v>77</v>
      </c>
      <c r="B118" s="54"/>
      <c r="C118" s="54"/>
      <c r="D118" s="54"/>
      <c r="E118" s="54"/>
      <c r="F118" s="7"/>
      <c r="G118" s="7"/>
      <c r="H118" s="7"/>
      <c r="I118" s="7"/>
      <c r="J118" s="7"/>
      <c r="K118" s="7"/>
      <c r="L118" s="10"/>
    </row>
    <row r="119" spans="1:12" ht="12.75">
      <c r="A119" s="47" t="s">
        <v>5</v>
      </c>
      <c r="B119" s="50" t="s">
        <v>35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67.8</v>
      </c>
      <c r="I119" s="47">
        <v>73.5</v>
      </c>
      <c r="J119" s="47">
        <v>74.2</v>
      </c>
      <c r="K119" s="47">
        <v>80.9</v>
      </c>
      <c r="L119" s="10"/>
    </row>
    <row r="120" spans="1:12" ht="12.75">
      <c r="A120" s="56" t="s">
        <v>74</v>
      </c>
      <c r="B120" s="50" t="s">
        <v>4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67.8</v>
      </c>
      <c r="I120" s="47">
        <v>73.5</v>
      </c>
      <c r="J120" s="47">
        <v>74.2</v>
      </c>
      <c r="K120" s="47">
        <v>80.9</v>
      </c>
      <c r="L120" s="10"/>
    </row>
    <row r="121" spans="1:12" ht="12.75">
      <c r="A121" s="52" t="s">
        <v>68</v>
      </c>
      <c r="B121" s="50"/>
      <c r="C121" s="47">
        <v>0</v>
      </c>
      <c r="D121" s="47">
        <v>0</v>
      </c>
      <c r="E121" s="47">
        <v>91</v>
      </c>
      <c r="F121" s="47">
        <v>95.5</v>
      </c>
      <c r="G121" s="47">
        <v>98.6</v>
      </c>
      <c r="H121" s="47">
        <v>103.3</v>
      </c>
      <c r="I121" s="47">
        <v>106.9</v>
      </c>
      <c r="J121" s="47">
        <v>113.2</v>
      </c>
      <c r="K121" s="47">
        <v>117.7</v>
      </c>
      <c r="L121" s="10"/>
    </row>
    <row r="122" spans="1:12" ht="12.75">
      <c r="A122" s="57" t="s">
        <v>76</v>
      </c>
      <c r="B122" s="50"/>
      <c r="C122" s="47">
        <v>0</v>
      </c>
      <c r="D122" s="47">
        <v>0</v>
      </c>
      <c r="E122" s="47">
        <v>91</v>
      </c>
      <c r="F122" s="47">
        <v>95.5</v>
      </c>
      <c r="G122" s="47">
        <v>98.6</v>
      </c>
      <c r="H122" s="47">
        <v>103.3</v>
      </c>
      <c r="I122" s="47">
        <v>106.9</v>
      </c>
      <c r="J122" s="47">
        <v>113.2</v>
      </c>
      <c r="K122" s="47">
        <v>117.7</v>
      </c>
      <c r="L122" s="10"/>
    </row>
    <row r="123" spans="1:12" ht="12.75">
      <c r="A123" s="35" t="s">
        <v>48</v>
      </c>
      <c r="B123" s="50" t="s">
        <v>34</v>
      </c>
      <c r="C123" s="47">
        <v>31</v>
      </c>
      <c r="D123" s="47">
        <v>34.7</v>
      </c>
      <c r="E123" s="47">
        <v>36.5</v>
      </c>
      <c r="F123" s="47">
        <v>41</v>
      </c>
      <c r="G123" s="47">
        <v>41.6</v>
      </c>
      <c r="H123" s="47">
        <v>44.4</v>
      </c>
      <c r="I123" s="47">
        <v>45.1</v>
      </c>
      <c r="J123" s="47">
        <v>48.6</v>
      </c>
      <c r="K123" s="47">
        <v>49.7</v>
      </c>
      <c r="L123" s="10"/>
    </row>
    <row r="124" spans="1:12" ht="12.75">
      <c r="A124" s="47" t="s">
        <v>75</v>
      </c>
      <c r="B124" s="50" t="s">
        <v>34</v>
      </c>
      <c r="C124" s="47">
        <v>31</v>
      </c>
      <c r="D124" s="47">
        <v>34.7</v>
      </c>
      <c r="E124" s="47">
        <v>36.5</v>
      </c>
      <c r="F124" s="47">
        <v>41</v>
      </c>
      <c r="G124" s="47">
        <v>41.6</v>
      </c>
      <c r="H124" s="47">
        <v>44.4</v>
      </c>
      <c r="I124" s="47">
        <v>45.1</v>
      </c>
      <c r="J124" s="47">
        <v>48.6</v>
      </c>
      <c r="K124" s="47">
        <v>49.7</v>
      </c>
      <c r="L124" s="10"/>
    </row>
    <row r="125" spans="1:12" ht="12.75">
      <c r="A125" s="95" t="s">
        <v>58</v>
      </c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10"/>
    </row>
    <row r="126" spans="1:12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10"/>
    </row>
    <row r="127" spans="1:12" ht="15.75" customHeight="1">
      <c r="A127" s="79" t="s">
        <v>62</v>
      </c>
      <c r="B127" s="79"/>
      <c r="C127" s="79"/>
      <c r="D127" s="79"/>
      <c r="E127" s="79"/>
      <c r="F127" s="53"/>
      <c r="G127" s="53"/>
      <c r="H127" s="53" t="s">
        <v>63</v>
      </c>
      <c r="I127" s="53"/>
      <c r="J127" s="53"/>
      <c r="K127" s="53"/>
      <c r="L127" s="10"/>
    </row>
    <row r="128" spans="1:12" ht="12.75">
      <c r="A128" s="92"/>
      <c r="B128" s="92"/>
      <c r="C128" s="93"/>
      <c r="D128" s="93"/>
      <c r="E128" s="12"/>
      <c r="F128" s="12"/>
      <c r="G128" s="12"/>
      <c r="H128" s="12"/>
      <c r="I128" s="12"/>
      <c r="J128" s="12"/>
      <c r="K128" s="12"/>
      <c r="L128" s="10"/>
    </row>
    <row r="129" spans="1:12" ht="12.75">
      <c r="A129" s="11"/>
      <c r="B129" s="11"/>
      <c r="C129" s="11"/>
      <c r="D129" s="11"/>
      <c r="E129" s="11"/>
      <c r="F129" s="19"/>
      <c r="G129" s="19"/>
      <c r="H129" s="13"/>
      <c r="I129" s="13"/>
      <c r="J129" s="13"/>
      <c r="K129" s="13"/>
      <c r="L129" s="10"/>
    </row>
    <row r="130" spans="1:12" ht="12.75">
      <c r="A130" s="90"/>
      <c r="B130" s="91"/>
      <c r="C130" s="91"/>
      <c r="D130" s="91"/>
      <c r="E130" s="91"/>
      <c r="F130" s="91"/>
      <c r="G130" s="20"/>
      <c r="H130" s="11"/>
      <c r="I130" s="11"/>
      <c r="J130" s="13"/>
      <c r="K130" s="13"/>
      <c r="L130" s="10"/>
    </row>
    <row r="131" spans="1:12" ht="12.75">
      <c r="A131" s="83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10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0"/>
    </row>
    <row r="133" spans="1:12" ht="12.75">
      <c r="A133" s="14"/>
      <c r="B133" s="15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30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0"/>
    </row>
    <row r="138" spans="1:12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0"/>
    </row>
    <row r="139" spans="1:12" ht="22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0"/>
    </row>
    <row r="140" spans="1:12" ht="21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0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0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0"/>
    </row>
    <row r="143" spans="1:12" ht="3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0"/>
    </row>
    <row r="144" spans="1:12" ht="3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0"/>
    </row>
    <row r="145" spans="1:12" ht="65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0"/>
    </row>
    <row r="146" spans="1:12" ht="24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0"/>
    </row>
    <row r="147" spans="1:12" ht="13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0"/>
    </row>
    <row r="148" spans="1:12" ht="29.25" customHeight="1" hidden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0"/>
    </row>
    <row r="149" spans="1:12" ht="26.25" customHeight="1" hidden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0"/>
    </row>
    <row r="150" spans="1:12" ht="12.75" hidden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0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0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1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1:11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1:11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1:11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1:11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1:11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1:11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1:11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1:11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1:11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1:11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1:11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1:11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1:11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1:11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1:11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1:11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1:11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1:11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1:11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1:11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1:11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1:11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1:11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1:11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1:11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1:11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1:11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1:11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1:11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1:11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1:11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1:11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1:11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1:11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1:11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1:11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1:11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1:11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1:11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1:11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1:11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1:11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1:11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1:11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1:11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1:11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1:11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1:11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1:11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1:11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1:11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1:11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1:11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1:11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1:11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1:11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1:11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1:11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1:11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1:11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1:11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1:11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1:11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1:11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1:11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1:11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1:11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1:11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1:11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1:11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1:11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1:11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1:11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1:11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1:11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1:11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1:11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1:11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1:11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1:11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1:11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1:11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1:11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1:11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1:11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1:11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1:11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1:11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1:11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1:11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1:11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1:11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1:11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1:11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1:11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1:11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1:11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1:11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1:11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1:11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1:11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1:11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1:11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1:11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1:11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1:11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1:11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1:11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1:11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1:11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1:11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1:11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1:11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1:11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1:11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1:11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1:11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1:11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1:11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1:11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1:11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1:11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1:11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1:11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1:11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1:11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1:11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1:11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1:11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1:11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1:11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1:11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1:11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1:11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1:11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1:11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1:11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1:11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1:11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1:11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1:11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1:11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1:11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1:11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1:11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1:11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1:11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1:11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1:11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1:11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1:11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1:11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1:11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1:11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1:11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1:11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1:11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1:11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1:11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1:11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1:11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1:11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1:11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1:11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1:11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1:11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1:11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1:11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1:11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1:11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1:11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1:11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1:11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1:11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1:11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1:11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1:11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</row>
    <row r="572" spans="1:11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</row>
    <row r="573" spans="1:11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</row>
    <row r="574" spans="1:11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</row>
    <row r="575" spans="1:11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</row>
    <row r="576" spans="1:11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</row>
    <row r="577" spans="1:11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</row>
    <row r="578" spans="1:11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</row>
    <row r="579" spans="1:11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</row>
    <row r="580" spans="1:11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</row>
    <row r="581" spans="1:11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</row>
    <row r="582" spans="1:11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</row>
    <row r="583" spans="1:11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</row>
    <row r="584" spans="1:11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</row>
    <row r="585" spans="1:11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</row>
    <row r="586" spans="1:11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</row>
    <row r="587" spans="1:11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</row>
    <row r="588" spans="1:11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</row>
    <row r="589" spans="1:11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</row>
    <row r="590" spans="1:11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</row>
    <row r="591" spans="1:11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</row>
    <row r="592" spans="1:11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</row>
    <row r="593" spans="1:11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</row>
    <row r="594" spans="1:11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</row>
    <row r="595" spans="1:11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</row>
    <row r="596" spans="1:11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</row>
    <row r="597" spans="1:11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</row>
    <row r="598" spans="1:11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</row>
    <row r="599" spans="1:11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</row>
    <row r="600" spans="1:11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</row>
    <row r="601" spans="1:11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</row>
    <row r="602" spans="1:11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</row>
    <row r="603" spans="1:11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</row>
    <row r="604" spans="1:11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</row>
    <row r="605" spans="1:11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</row>
    <row r="606" spans="1:11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</row>
    <row r="607" spans="1:11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</row>
    <row r="608" spans="1:11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</row>
    <row r="609" spans="1:11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</row>
    <row r="610" spans="1:11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</row>
    <row r="611" spans="1:11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</row>
    <row r="612" spans="1:11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</row>
    <row r="613" spans="1:11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</row>
    <row r="614" spans="1:11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</row>
    <row r="615" spans="1:11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</row>
    <row r="616" spans="1:11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</row>
    <row r="617" spans="1:11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</row>
    <row r="618" spans="1:11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</row>
    <row r="619" spans="1:11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</row>
    <row r="620" spans="1:11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</row>
    <row r="621" spans="1:11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</row>
    <row r="622" spans="1:11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</row>
    <row r="623" spans="1:11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</row>
    <row r="624" spans="1:11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</row>
    <row r="625" spans="1:11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</row>
    <row r="626" spans="1:11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</row>
    <row r="627" spans="1:11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</row>
    <row r="628" spans="1:11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</row>
    <row r="629" spans="1:11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</row>
    <row r="630" spans="1:11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</row>
    <row r="631" spans="1:11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</row>
    <row r="632" spans="1:11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</row>
    <row r="634" spans="1:11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</row>
    <row r="635" spans="1:11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</row>
    <row r="636" spans="1:11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</row>
    <row r="637" spans="1:11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</row>
    <row r="638" spans="1:11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</row>
    <row r="639" spans="1:11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</row>
    <row r="640" spans="1:11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</row>
    <row r="641" spans="1:11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</row>
    <row r="642" spans="1:11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</row>
    <row r="643" spans="1:11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</row>
    <row r="644" spans="1:11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</row>
    <row r="645" spans="1:11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</row>
    <row r="646" spans="1:11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</row>
    <row r="647" spans="1:11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</row>
    <row r="648" spans="1:11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</row>
    <row r="649" spans="1:11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</row>
    <row r="650" spans="1:11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</row>
    <row r="651" spans="1:11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</row>
    <row r="652" spans="1:11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</row>
    <row r="653" spans="1:11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</row>
    <row r="654" spans="1:11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</row>
    <row r="655" spans="1:11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</row>
    <row r="656" spans="1:11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</row>
    <row r="657" spans="1:11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</row>
    <row r="658" spans="1:11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</row>
    <row r="659" spans="1:11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</row>
    <row r="660" spans="1:11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</row>
    <row r="661" spans="1:11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</row>
    <row r="662" spans="1:11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</row>
    <row r="663" spans="1:11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</row>
    <row r="664" spans="1:11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</row>
    <row r="665" spans="1:11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</row>
    <row r="666" spans="1:11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</row>
    <row r="667" spans="1:11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</row>
    <row r="668" spans="1:11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</row>
    <row r="669" spans="1:11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</row>
    <row r="670" spans="1:11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</row>
    <row r="671" spans="1:11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</row>
    <row r="672" spans="1:11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</row>
    <row r="673" spans="1:11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</row>
    <row r="674" spans="1:11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</row>
    <row r="675" spans="1:11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</row>
    <row r="676" spans="1:11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</row>
    <row r="677" spans="1:11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</row>
    <row r="678" spans="1:11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</row>
    <row r="679" spans="1:11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</row>
    <row r="680" spans="1:11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</row>
    <row r="681" spans="1:11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</row>
    <row r="682" spans="1:11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</row>
    <row r="683" spans="1:11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</row>
    <row r="684" spans="1:11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</row>
    <row r="685" spans="1:11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</row>
    <row r="686" spans="1:11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</row>
    <row r="688" spans="1:11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</row>
    <row r="689" spans="1:11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</row>
    <row r="690" spans="1:11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</row>
    <row r="691" spans="1:11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</row>
    <row r="692" spans="1:11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</row>
    <row r="693" spans="1:11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</row>
    <row r="694" spans="1:11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</row>
    <row r="695" spans="1:11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</row>
  </sheetData>
  <sheetProtection/>
  <mergeCells count="43">
    <mergeCell ref="A131:K131"/>
    <mergeCell ref="A113:K113"/>
    <mergeCell ref="A83:K83"/>
    <mergeCell ref="C115:C116"/>
    <mergeCell ref="D115:D116"/>
    <mergeCell ref="A114:A116"/>
    <mergeCell ref="A130:F130"/>
    <mergeCell ref="A128:D128"/>
    <mergeCell ref="F114:K114"/>
    <mergeCell ref="A125:K125"/>
    <mergeCell ref="A127:E127"/>
    <mergeCell ref="B80:B82"/>
    <mergeCell ref="C81:C82"/>
    <mergeCell ref="F115:G115"/>
    <mergeCell ref="C114:D114"/>
    <mergeCell ref="J81:K81"/>
    <mergeCell ref="J115:K115"/>
    <mergeCell ref="E81:E82"/>
    <mergeCell ref="A80:A82"/>
    <mergeCell ref="B114:B116"/>
    <mergeCell ref="E115:E116"/>
    <mergeCell ref="H115:I115"/>
    <mergeCell ref="A79:K79"/>
    <mergeCell ref="F80:K80"/>
    <mergeCell ref="D81:D82"/>
    <mergeCell ref="F81:G81"/>
    <mergeCell ref="A19:B19"/>
    <mergeCell ref="A78:K78"/>
    <mergeCell ref="J4:K4"/>
    <mergeCell ref="A49:B49"/>
    <mergeCell ref="E4:E5"/>
    <mergeCell ref="D4:D5"/>
    <mergeCell ref="H4:I4"/>
    <mergeCell ref="F4:G4"/>
    <mergeCell ref="F3:K3"/>
    <mergeCell ref="C3:D3"/>
    <mergeCell ref="A1:K2"/>
    <mergeCell ref="A3:A5"/>
    <mergeCell ref="B3:B5"/>
    <mergeCell ref="C4:C5"/>
  </mergeCells>
  <printOptions/>
  <pageMargins left="0.1968503937007874" right="0.1968503937007874" top="0.3937007874015748" bottom="0.3937007874015748" header="0" footer="0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Andrei Nikolaevich</cp:lastModifiedBy>
  <cp:lastPrinted>2021-07-22T08:36:31Z</cp:lastPrinted>
  <dcterms:created xsi:type="dcterms:W3CDTF">1999-04-06T06:04:42Z</dcterms:created>
  <dcterms:modified xsi:type="dcterms:W3CDTF">2022-07-18T11:10:30Z</dcterms:modified>
  <cp:category/>
  <cp:version/>
  <cp:contentType/>
  <cp:contentStatus/>
</cp:coreProperties>
</file>