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Лист2" sheetId="2" r:id="rId1"/>
    <sheet name="Лист3" sheetId="6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B33" i="6" l="1"/>
  <c r="B32" i="6"/>
  <c r="B31" i="6"/>
  <c r="B30" i="6"/>
  <c r="B29" i="6"/>
  <c r="B28" i="6"/>
  <c r="B27" i="6"/>
  <c r="B26" i="6"/>
  <c r="J25" i="6"/>
  <c r="B25" i="6"/>
  <c r="K24" i="6"/>
  <c r="M24" i="6" s="1"/>
  <c r="B24" i="6"/>
  <c r="B20" i="6"/>
  <c r="B15" i="6"/>
  <c r="B14" i="6"/>
  <c r="B13" i="6"/>
  <c r="B12" i="6"/>
  <c r="B11" i="6"/>
  <c r="B10" i="6"/>
  <c r="B9" i="6"/>
  <c r="B8" i="6"/>
  <c r="J7" i="6"/>
  <c r="B7" i="6"/>
  <c r="K6" i="6"/>
  <c r="M6" i="6" s="1"/>
  <c r="B6" i="6"/>
  <c r="E5" i="6"/>
  <c r="D5" i="6"/>
  <c r="C5" i="6"/>
  <c r="B2" i="6"/>
  <c r="K15" i="6" l="1"/>
  <c r="I15" i="6" s="1"/>
  <c r="K13" i="6"/>
  <c r="I13" i="6" s="1"/>
  <c r="K11" i="6"/>
  <c r="I11" i="6" s="1"/>
  <c r="K9" i="6"/>
  <c r="I9" i="6" s="1"/>
  <c r="K7" i="6"/>
  <c r="I7" i="6" s="1"/>
  <c r="K14" i="6"/>
  <c r="I14" i="6" s="1"/>
  <c r="K12" i="6"/>
  <c r="I12" i="6" s="1"/>
  <c r="K10" i="6"/>
  <c r="I10" i="6" s="1"/>
  <c r="K8" i="6"/>
  <c r="I8" i="6" s="1"/>
  <c r="K33" i="6"/>
  <c r="I33" i="6" s="1"/>
  <c r="K31" i="6"/>
  <c r="I31" i="6" s="1"/>
  <c r="K29" i="6"/>
  <c r="I29" i="6" s="1"/>
  <c r="K27" i="6"/>
  <c r="I27" i="6" s="1"/>
  <c r="K25" i="6"/>
  <c r="K32" i="6"/>
  <c r="I32" i="6" s="1"/>
  <c r="K30" i="6"/>
  <c r="I30" i="6" s="1"/>
  <c r="K28" i="6"/>
  <c r="I28" i="6" s="1"/>
  <c r="K26" i="6"/>
  <c r="I26" i="6" s="1"/>
  <c r="I25" i="6"/>
  <c r="J6" i="6"/>
  <c r="J18" i="6" s="1"/>
  <c r="J24" i="6"/>
</calcChain>
</file>

<file path=xl/sharedStrings.xml><?xml version="1.0" encoding="utf-8"?>
<sst xmlns="http://schemas.openxmlformats.org/spreadsheetml/2006/main" count="66" uniqueCount="42">
  <si>
    <t xml:space="preserve">2017 год </t>
  </si>
  <si>
    <t xml:space="preserve">2018 год </t>
  </si>
  <si>
    <t>полный круг</t>
  </si>
  <si>
    <t>крупные и средние</t>
  </si>
  <si>
    <t>малые и микро</t>
  </si>
  <si>
    <t>2017 год</t>
  </si>
  <si>
    <t>2018 год</t>
  </si>
  <si>
    <t>2019 год</t>
  </si>
  <si>
    <t>Темп малых по РА</t>
  </si>
  <si>
    <t>Сумма по МО</t>
  </si>
  <si>
    <t>Разница на Майкоп</t>
  </si>
  <si>
    <t xml:space="preserve">консервативный </t>
  </si>
  <si>
    <t>базовый</t>
  </si>
  <si>
    <t>2020 (оценка)</t>
  </si>
  <si>
    <t>2019 (Факт)</t>
  </si>
  <si>
    <t>2018 (Факт)</t>
  </si>
  <si>
    <t>Кол-во средних предприятий, ед.  (по данным ЕРСМСП)</t>
  </si>
  <si>
    <t>Среднесписочная численность средних предприятий, чел.  (по данным ЕРСМСП)</t>
  </si>
  <si>
    <t>Темп роста оборота к предыдушему периоду, в %</t>
  </si>
  <si>
    <t>Оборот СРЕДНИХ в действующих ценах, тыс. рублей с двумя знаками после запятой **</t>
  </si>
  <si>
    <t>Оборот МАЛЫХ (вкл МИКРО) в действующих ценах, тыс. рублей с двумя знаками после запятой *</t>
  </si>
  <si>
    <t xml:space="preserve">Среднесписочная численность малых (включая микро), чел.   (по данным ЕРСМСП) </t>
  </si>
  <si>
    <t xml:space="preserve">Кол-во малых предприятий, включая микропредприятия, ед.  (по данным Единного реестра МСП) </t>
  </si>
  <si>
    <t>Прогноз деятельности средних, малых и микропредприятий на 2021-2023 годы по МО "Шовгеновский район"</t>
  </si>
  <si>
    <t>119,0</t>
  </si>
  <si>
    <t>100,2</t>
  </si>
  <si>
    <t>100,4</t>
  </si>
  <si>
    <t>А. З. Аутлев</t>
  </si>
  <si>
    <t>Исп. Сетов А. Н. тел.: 8(87773) 9-26-09</t>
  </si>
  <si>
    <t xml:space="preserve">Заместитель главы администрации МО "Шовгеновский район"                                                                                                     </t>
  </si>
  <si>
    <t>1 161648,30</t>
  </si>
  <si>
    <t>1 127878,65</t>
  </si>
  <si>
    <t>103</t>
  </si>
  <si>
    <t>1 163214,12</t>
  </si>
  <si>
    <t>100,1</t>
  </si>
  <si>
    <t>100,01</t>
  </si>
  <si>
    <t>1 165489,63</t>
  </si>
  <si>
    <t>1 169811,14</t>
  </si>
  <si>
    <t>1 170985,03</t>
  </si>
  <si>
    <t>1 171125,36</t>
  </si>
  <si>
    <t>1 172378,08</t>
  </si>
  <si>
    <t>1 174456,24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</si>
</sst>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04"/>
    </font>
    <font>
      <sz val="11"/>
      <name val="Calibri"/>
      <family val="2"/>
    </font>
    <font>
      <sz val="16"/>
      <color theme="1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42">
    <xf numFmtId="0" fontId="0" fillId="0" borderId="0" xfId="0"/>
    <xf numFmtId="0" fontId="6" fillId="0" borderId="1" xfId="0" applyFont="1" applyFill="1" applyBorder="1" applyAlignment="1">
      <alignment vertical="justify"/>
    </xf>
    <xf numFmtId="0" fontId="4" fillId="0" borderId="0" xfId="0" applyFont="1" applyFill="1" applyAlignment="1">
      <alignment vertical="justify"/>
    </xf>
    <xf numFmtId="0" fontId="5" fillId="0" borderId="0" xfId="0" applyFont="1" applyFill="1" applyAlignment="1">
      <alignment vertical="justify"/>
    </xf>
    <xf numFmtId="0" fontId="6" fillId="0" borderId="0" xfId="0" applyFont="1" applyFill="1" applyAlignment="1">
      <alignment vertical="justify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justify"/>
    </xf>
    <xf numFmtId="0" fontId="7" fillId="0" borderId="0" xfId="0" applyFont="1" applyFill="1" applyBorder="1"/>
    <xf numFmtId="0" fontId="8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0" fontId="9" fillId="0" borderId="1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165" fontId="7" fillId="0" borderId="0" xfId="0" applyNumberFormat="1" applyFont="1" applyFill="1" applyBorder="1"/>
    <xf numFmtId="0" fontId="7" fillId="0" borderId="1" xfId="0" applyFont="1" applyFill="1" applyBorder="1"/>
    <xf numFmtId="165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4" fontId="6" fillId="0" borderId="1" xfId="0" applyNumberFormat="1" applyFont="1" applyFill="1" applyBorder="1" applyAlignment="1">
      <alignment vertical="justify"/>
    </xf>
    <xf numFmtId="0" fontId="5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right" vertical="justify"/>
    </xf>
    <xf numFmtId="4" fontId="6" fillId="0" borderId="1" xfId="0" applyNumberFormat="1" applyFont="1" applyFill="1" applyBorder="1" applyAlignment="1">
      <alignment horizontal="right" vertical="justify"/>
    </xf>
    <xf numFmtId="0" fontId="11" fillId="0" borderId="0" xfId="0" applyFont="1" applyAlignment="1"/>
    <xf numFmtId="0" fontId="6" fillId="0" borderId="2" xfId="0" applyFont="1" applyFill="1" applyBorder="1" applyAlignment="1">
      <alignment horizontal="center" vertical="justify"/>
    </xf>
    <xf numFmtId="0" fontId="6" fillId="0" borderId="1" xfId="0" applyFont="1" applyFill="1" applyBorder="1" applyAlignment="1">
      <alignment horizontal="center" vertical="justify"/>
    </xf>
    <xf numFmtId="0" fontId="6" fillId="0" borderId="3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6" fillId="0" borderId="5" xfId="0" applyFont="1" applyFill="1" applyBorder="1" applyAlignment="1">
      <alignment horizontal="center" vertical="justify"/>
    </xf>
    <xf numFmtId="0" fontId="6" fillId="0" borderId="6" xfId="0" applyFont="1" applyFill="1" applyBorder="1" applyAlignment="1">
      <alignment horizontal="center" vertical="justify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Обычный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1;&#1072;&#1094;&#1072;&#1094;/Downloads/&#1087;&#1088;&#1086;&#1075;&#1085;&#1086;&#1079;%20&#1090;&#1088;&#1091;&#1076;%20&#1089;%20&#1076;&#1086;&#1089;&#1095;&#1077;&#1090;&#1086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Из прогнозов"/>
      <sheetName val="Из статистики"/>
      <sheetName val="стат 2017 малые и микро"/>
      <sheetName val="Итог районам"/>
      <sheetName val="Лист2"/>
      <sheetName val="Районам 2"/>
      <sheetName val="Темпы"/>
      <sheetName val="Лист3"/>
    </sheetNames>
    <sheetDataSet>
      <sheetData sheetId="0" refreshError="1"/>
      <sheetData sheetId="1" refreshError="1"/>
      <sheetData sheetId="2" refreshError="1">
        <row r="2">
          <cell r="B2" t="str">
            <v>Среднесписочная численность работников (без внешних совместителей и работников несписочного состава), человек</v>
          </cell>
        </row>
        <row r="5">
          <cell r="C5" t="str">
            <v>полный круг</v>
          </cell>
          <cell r="D5" t="str">
            <v>крупные и средние</v>
          </cell>
          <cell r="E5" t="str">
            <v>малые и микро</v>
          </cell>
        </row>
        <row r="6">
          <cell r="B6" t="str">
            <v>Республика Адыгея</v>
          </cell>
        </row>
        <row r="7">
          <cell r="B7" t="str">
            <v>г. Майкоп</v>
          </cell>
        </row>
        <row r="8">
          <cell r="B8" t="str">
            <v>г. Адыгейск</v>
          </cell>
        </row>
        <row r="9">
          <cell r="B9" t="str">
            <v>Гиагинский район</v>
          </cell>
        </row>
        <row r="10">
          <cell r="B10" t="str">
            <v>Кошехабльский район</v>
          </cell>
        </row>
        <row r="11">
          <cell r="B11" t="str">
            <v>Красногвардейский район</v>
          </cell>
        </row>
        <row r="12">
          <cell r="B12" t="str">
            <v>Майкопский район</v>
          </cell>
        </row>
        <row r="13">
          <cell r="B13" t="str">
            <v>Тахтамукайский район</v>
          </cell>
        </row>
        <row r="14">
          <cell r="B14" t="str">
            <v>Теучежский район</v>
          </cell>
        </row>
        <row r="15">
          <cell r="B15" t="str">
            <v>Шовгеновский район</v>
          </cell>
        </row>
        <row r="34">
          <cell r="B34" t="str">
            <v>Фонд заработной платы, начисленной работникам списочного состава и внешним совместителей, тыс. рублей</v>
          </cell>
        </row>
        <row r="38">
          <cell r="B38" t="str">
            <v>Республика Адыгея</v>
          </cell>
        </row>
        <row r="39">
          <cell r="B39" t="str">
            <v>г. Майкоп</v>
          </cell>
        </row>
        <row r="40">
          <cell r="B40" t="str">
            <v>г. Адыгейск</v>
          </cell>
        </row>
        <row r="41">
          <cell r="B41" t="str">
            <v>Гиагинский район</v>
          </cell>
        </row>
        <row r="42">
          <cell r="B42" t="str">
            <v>Кошехабльский район</v>
          </cell>
        </row>
        <row r="43">
          <cell r="B43" t="str">
            <v>Красногвардейский район</v>
          </cell>
        </row>
        <row r="44">
          <cell r="B44" t="str">
            <v>Майкопский район</v>
          </cell>
        </row>
        <row r="45">
          <cell r="B45" t="str">
            <v>Тахтамукайский район</v>
          </cell>
        </row>
        <row r="46">
          <cell r="B46" t="str">
            <v>Теучежский район</v>
          </cell>
        </row>
        <row r="47">
          <cell r="B47" t="str">
            <v>Шовгеновский район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workbookViewId="0">
      <selection activeCell="E11" sqref="E11"/>
    </sheetView>
  </sheetViews>
  <sheetFormatPr defaultRowHeight="15.75" x14ac:dyDescent="0.25"/>
  <cols>
    <col min="1" max="1" width="68.42578125" style="4" customWidth="1"/>
    <col min="2" max="2" width="21.85546875" style="4" customWidth="1"/>
    <col min="3" max="3" width="22.28515625" style="4" customWidth="1"/>
    <col min="4" max="4" width="21.42578125" style="4" customWidth="1"/>
    <col min="5" max="5" width="20.140625" style="4" customWidth="1"/>
    <col min="6" max="6" width="14.85546875" style="4" customWidth="1"/>
    <col min="7" max="7" width="18.28515625" style="4" customWidth="1"/>
    <col min="8" max="8" width="14.28515625" style="4" bestFit="1" customWidth="1"/>
    <col min="9" max="9" width="17.7109375" style="4" customWidth="1"/>
    <col min="10" max="10" width="14.28515625" style="4" bestFit="1" customWidth="1"/>
    <col min="11" max="11" width="19" style="5" customWidth="1"/>
    <col min="12" max="16384" width="9.140625" style="2"/>
  </cols>
  <sheetData>
    <row r="1" spans="1:19" ht="22.5" customHeight="1" x14ac:dyDescent="0.3">
      <c r="A1" s="23" t="s">
        <v>23</v>
      </c>
    </row>
    <row r="2" spans="1:19" ht="17.25" customHeight="1" x14ac:dyDescent="0.3">
      <c r="A2" s="23"/>
    </row>
    <row r="3" spans="1:19" ht="18" customHeight="1" x14ac:dyDescent="0.3">
      <c r="A3" s="23"/>
      <c r="B3" s="29"/>
      <c r="C3" s="29"/>
      <c r="D3" s="29"/>
      <c r="E3" s="29"/>
      <c r="F3" s="29"/>
      <c r="G3" s="29"/>
      <c r="H3" s="29"/>
      <c r="I3" s="29"/>
      <c r="J3" s="29"/>
    </row>
    <row r="4" spans="1:19" ht="21.75" customHeight="1" x14ac:dyDescent="0.25">
      <c r="A4" s="33"/>
      <c r="B4" s="33" t="s">
        <v>15</v>
      </c>
      <c r="C4" s="33" t="s">
        <v>14</v>
      </c>
      <c r="D4" s="33" t="s">
        <v>13</v>
      </c>
      <c r="E4" s="30">
        <v>2021</v>
      </c>
      <c r="F4" s="30"/>
      <c r="G4" s="31">
        <v>2022</v>
      </c>
      <c r="H4" s="32"/>
      <c r="I4" s="30">
        <v>2023</v>
      </c>
      <c r="J4" s="30"/>
    </row>
    <row r="5" spans="1:19" x14ac:dyDescent="0.25">
      <c r="A5" s="34"/>
      <c r="B5" s="34"/>
      <c r="C5" s="34"/>
      <c r="D5" s="34"/>
      <c r="E5" s="1" t="s">
        <v>11</v>
      </c>
      <c r="F5" s="1" t="s">
        <v>12</v>
      </c>
      <c r="G5" s="1" t="s">
        <v>11</v>
      </c>
      <c r="H5" s="1" t="s">
        <v>12</v>
      </c>
      <c r="I5" s="1" t="s">
        <v>11</v>
      </c>
      <c r="J5" s="1" t="s">
        <v>12</v>
      </c>
    </row>
    <row r="6" spans="1:19" ht="31.5" x14ac:dyDescent="0.25">
      <c r="A6" s="1" t="s">
        <v>22</v>
      </c>
      <c r="B6" s="1">
        <v>24</v>
      </c>
      <c r="C6" s="1">
        <v>26</v>
      </c>
      <c r="D6" s="1">
        <v>28</v>
      </c>
      <c r="E6" s="1">
        <v>30</v>
      </c>
      <c r="F6" s="1">
        <v>32</v>
      </c>
      <c r="G6" s="1">
        <v>35</v>
      </c>
      <c r="H6" s="1">
        <v>37</v>
      </c>
      <c r="I6" s="1">
        <v>38</v>
      </c>
      <c r="J6" s="1">
        <v>40</v>
      </c>
      <c r="K6" s="25"/>
    </row>
    <row r="7" spans="1:19" ht="32.25" customHeight="1" x14ac:dyDescent="0.25">
      <c r="A7" s="1" t="s">
        <v>21</v>
      </c>
      <c r="B7" s="1">
        <v>301</v>
      </c>
      <c r="C7" s="1">
        <v>207</v>
      </c>
      <c r="D7" s="1">
        <v>224</v>
      </c>
      <c r="E7" s="1">
        <v>228</v>
      </c>
      <c r="F7" s="1">
        <v>236</v>
      </c>
      <c r="G7" s="1">
        <v>244</v>
      </c>
      <c r="H7" s="1">
        <v>252</v>
      </c>
      <c r="I7" s="1">
        <v>260</v>
      </c>
      <c r="J7" s="1">
        <v>265</v>
      </c>
      <c r="K7" s="25"/>
    </row>
    <row r="8" spans="1:19" ht="36.75" customHeight="1" x14ac:dyDescent="0.25">
      <c r="A8" s="1" t="s">
        <v>20</v>
      </c>
      <c r="B8" s="26" t="s">
        <v>31</v>
      </c>
      <c r="C8" s="26" t="s">
        <v>30</v>
      </c>
      <c r="D8" s="26" t="s">
        <v>33</v>
      </c>
      <c r="E8" s="26" t="s">
        <v>36</v>
      </c>
      <c r="F8" s="26" t="s">
        <v>37</v>
      </c>
      <c r="G8" s="26" t="s">
        <v>38</v>
      </c>
      <c r="H8" s="26" t="s">
        <v>39</v>
      </c>
      <c r="I8" s="26" t="s">
        <v>40</v>
      </c>
      <c r="J8" s="26" t="s">
        <v>41</v>
      </c>
      <c r="K8" s="25"/>
    </row>
    <row r="9" spans="1:19" ht="27" customHeight="1" x14ac:dyDescent="0.25">
      <c r="A9" s="1" t="s">
        <v>18</v>
      </c>
      <c r="B9" s="26" t="s">
        <v>24</v>
      </c>
      <c r="C9" s="26" t="s">
        <v>32</v>
      </c>
      <c r="D9" s="26" t="s">
        <v>34</v>
      </c>
      <c r="E9" s="26" t="s">
        <v>25</v>
      </c>
      <c r="F9" s="26" t="s">
        <v>26</v>
      </c>
      <c r="G9" s="26" t="s">
        <v>34</v>
      </c>
      <c r="H9" s="26" t="s">
        <v>35</v>
      </c>
      <c r="I9" s="26" t="s">
        <v>34</v>
      </c>
      <c r="J9" s="26" t="s">
        <v>25</v>
      </c>
      <c r="K9" s="25"/>
    </row>
    <row r="10" spans="1:19" s="3" customFormat="1" ht="27" customHeight="1" x14ac:dyDescent="0.25">
      <c r="A10" s="1" t="s">
        <v>16</v>
      </c>
      <c r="B10" s="1">
        <v>1</v>
      </c>
      <c r="C10" s="1">
        <v>1</v>
      </c>
      <c r="D10" s="1">
        <v>1</v>
      </c>
      <c r="E10" s="24">
        <v>1</v>
      </c>
      <c r="F10" s="24">
        <v>1</v>
      </c>
      <c r="G10" s="24">
        <v>1</v>
      </c>
      <c r="H10" s="24">
        <v>1</v>
      </c>
      <c r="I10" s="24">
        <v>1</v>
      </c>
      <c r="J10" s="24">
        <v>1</v>
      </c>
      <c r="K10" s="5"/>
    </row>
    <row r="11" spans="1:19" s="3" customFormat="1" ht="31.5" x14ac:dyDescent="0.25">
      <c r="A11" s="1" t="s">
        <v>17</v>
      </c>
      <c r="B11" s="1">
        <v>108</v>
      </c>
      <c r="C11" s="1">
        <v>114</v>
      </c>
      <c r="D11" s="1">
        <v>118</v>
      </c>
      <c r="E11" s="24">
        <v>120</v>
      </c>
      <c r="F11" s="24">
        <v>121</v>
      </c>
      <c r="G11" s="24">
        <v>122</v>
      </c>
      <c r="H11" s="24">
        <v>123</v>
      </c>
      <c r="I11" s="24">
        <v>124</v>
      </c>
      <c r="J11" s="24">
        <v>125</v>
      </c>
      <c r="K11" s="5"/>
    </row>
    <row r="12" spans="1:19" s="3" customFormat="1" ht="31.5" x14ac:dyDescent="0.25">
      <c r="A12" s="1" t="s">
        <v>19</v>
      </c>
      <c r="B12" s="27">
        <v>322361</v>
      </c>
      <c r="C12" s="27">
        <v>251883.32</v>
      </c>
      <c r="D12" s="27">
        <v>256742.12</v>
      </c>
      <c r="E12" s="27">
        <v>262647</v>
      </c>
      <c r="F12" s="27">
        <v>266125.36</v>
      </c>
      <c r="G12" s="27">
        <v>269859.78000000003</v>
      </c>
      <c r="H12" s="27">
        <v>273745.2</v>
      </c>
      <c r="I12" s="27">
        <v>277564.31</v>
      </c>
      <c r="J12" s="27">
        <v>281985.65000000002</v>
      </c>
      <c r="K12" s="5"/>
    </row>
    <row r="13" spans="1:19" s="3" customFormat="1" ht="24.75" customHeight="1" x14ac:dyDescent="0.25">
      <c r="A13" s="1" t="s">
        <v>18</v>
      </c>
      <c r="B13" s="24">
        <v>102.8</v>
      </c>
      <c r="C13" s="24">
        <v>78.13</v>
      </c>
      <c r="D13" s="24">
        <v>101.9</v>
      </c>
      <c r="E13" s="24">
        <v>102.3</v>
      </c>
      <c r="F13" s="24">
        <v>101.32</v>
      </c>
      <c r="G13" s="24">
        <v>101.4</v>
      </c>
      <c r="H13" s="24">
        <v>101.43</v>
      </c>
      <c r="I13" s="24">
        <v>101.39</v>
      </c>
      <c r="J13" s="24">
        <v>101.6</v>
      </c>
      <c r="K13" s="5"/>
    </row>
    <row r="15" spans="1:19" ht="18" customHeight="1" x14ac:dyDescent="0.25">
      <c r="A15" t="s">
        <v>29</v>
      </c>
      <c r="B15"/>
      <c r="C15"/>
      <c r="D15"/>
      <c r="E15"/>
      <c r="F15"/>
      <c r="G15"/>
      <c r="H15"/>
      <c r="I15"/>
      <c r="J15" t="s">
        <v>27</v>
      </c>
      <c r="K15"/>
      <c r="L15"/>
      <c r="M15"/>
      <c r="N15"/>
      <c r="O15"/>
      <c r="P15"/>
      <c r="Q15"/>
      <c r="R15"/>
      <c r="S15"/>
    </row>
    <row r="16" spans="1:19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/>
      <c r="M16"/>
      <c r="N16"/>
      <c r="O16"/>
      <c r="P16"/>
      <c r="Q16"/>
      <c r="R16"/>
      <c r="S16"/>
    </row>
    <row r="17" spans="1:19" ht="16.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t="s">
        <v>28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23" spans="1:19" x14ac:dyDescent="0.25">
      <c r="B23" s="6"/>
      <c r="C23" s="6"/>
      <c r="D23" s="6"/>
      <c r="E23" s="6"/>
      <c r="F23" s="6"/>
      <c r="G23" s="6"/>
      <c r="H23" s="6"/>
      <c r="I23" s="6"/>
      <c r="J23" s="6"/>
    </row>
  </sheetData>
  <mergeCells count="9">
    <mergeCell ref="A16:K16"/>
    <mergeCell ref="B3:J3"/>
    <mergeCell ref="E4:F4"/>
    <mergeCell ref="G4:H4"/>
    <mergeCell ref="I4:J4"/>
    <mergeCell ref="A4:A5"/>
    <mergeCell ref="D4:D5"/>
    <mergeCell ref="C4:C5"/>
    <mergeCell ref="B4:B5"/>
  </mergeCells>
  <pageMargins left="0" right="0" top="0" bottom="0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opLeftCell="A37" workbookViewId="0">
      <selection activeCell="A2" sqref="A2"/>
    </sheetView>
  </sheetViews>
  <sheetFormatPr defaultRowHeight="15" x14ac:dyDescent="0.25"/>
  <cols>
    <col min="1" max="1" width="9.140625" style="7"/>
    <col min="2" max="2" width="34.7109375" style="7" customWidth="1"/>
    <col min="3" max="11" width="11.7109375" style="7" customWidth="1"/>
    <col min="12" max="12" width="9.140625" style="7"/>
    <col min="13" max="13" width="12.28515625" style="7" customWidth="1"/>
    <col min="14" max="16384" width="9.140625" style="7"/>
  </cols>
  <sheetData>
    <row r="2" spans="2:13" x14ac:dyDescent="0.25">
      <c r="B2" s="8" t="str">
        <f>'[1]Из статистики'!B2</f>
        <v>Среднесписочная численность работников (без внешних совместителей и работников несписочного состава), человек</v>
      </c>
    </row>
    <row r="4" spans="2:13" x14ac:dyDescent="0.25">
      <c r="B4" s="35"/>
      <c r="C4" s="37" t="s">
        <v>5</v>
      </c>
      <c r="D4" s="37"/>
      <c r="E4" s="37"/>
      <c r="F4" s="37" t="s">
        <v>6</v>
      </c>
      <c r="G4" s="37"/>
      <c r="H4" s="37"/>
      <c r="I4" s="37" t="s">
        <v>7</v>
      </c>
      <c r="J4" s="37"/>
      <c r="K4" s="37"/>
    </row>
    <row r="5" spans="2:13" s="10" customFormat="1" ht="29.25" customHeight="1" x14ac:dyDescent="0.25">
      <c r="B5" s="36"/>
      <c r="C5" s="9" t="str">
        <f>'[1]Из статистики'!C5</f>
        <v>полный круг</v>
      </c>
      <c r="D5" s="9" t="str">
        <f>'[1]Из статистики'!D5</f>
        <v>крупные и средние</v>
      </c>
      <c r="E5" s="9" t="str">
        <f>'[1]Из статистики'!E5</f>
        <v>малые и микро</v>
      </c>
      <c r="F5" s="9" t="s">
        <v>2</v>
      </c>
      <c r="G5" s="9" t="s">
        <v>3</v>
      </c>
      <c r="H5" s="9" t="s">
        <v>4</v>
      </c>
      <c r="I5" s="9" t="s">
        <v>2</v>
      </c>
      <c r="J5" s="9" t="s">
        <v>3</v>
      </c>
      <c r="K5" s="9" t="s">
        <v>4</v>
      </c>
      <c r="M5" s="11" t="s">
        <v>8</v>
      </c>
    </row>
    <row r="6" spans="2:13" x14ac:dyDescent="0.25">
      <c r="B6" s="12" t="str">
        <f>'[1]Из статистики'!B6</f>
        <v>Республика Адыгея</v>
      </c>
      <c r="C6" s="13">
        <v>90134.8</v>
      </c>
      <c r="D6" s="13">
        <v>69912.800000000003</v>
      </c>
      <c r="E6" s="13">
        <v>20222</v>
      </c>
      <c r="F6" s="13">
        <v>90320</v>
      </c>
      <c r="G6" s="13">
        <v>70634</v>
      </c>
      <c r="H6" s="13">
        <v>19686</v>
      </c>
      <c r="I6" s="13">
        <v>90079</v>
      </c>
      <c r="J6" s="13">
        <f>I6-K6</f>
        <v>71585</v>
      </c>
      <c r="K6" s="13">
        <f>10204+8290</f>
        <v>18494</v>
      </c>
      <c r="M6" s="14">
        <f>K6/H6*100</f>
        <v>93.944935487148229</v>
      </c>
    </row>
    <row r="7" spans="2:13" x14ac:dyDescent="0.25">
      <c r="B7" s="12" t="str">
        <f>'[1]Из статистики'!B7</f>
        <v>г. Майкоп</v>
      </c>
      <c r="C7" s="13">
        <v>48104.800000000003</v>
      </c>
      <c r="D7" s="13">
        <v>37169.800000000003</v>
      </c>
      <c r="E7" s="13">
        <v>10935</v>
      </c>
      <c r="F7" s="13">
        <v>47004.57562467012</v>
      </c>
      <c r="G7" s="13">
        <v>36923</v>
      </c>
      <c r="H7" s="13">
        <v>10081.57562467012</v>
      </c>
      <c r="I7" s="13">
        <f>J7+K7</f>
        <v>46611.129716684402</v>
      </c>
      <c r="J7" s="13">
        <f>37113+27</f>
        <v>37140</v>
      </c>
      <c r="K7" s="13">
        <f>H7*$M$6/100</f>
        <v>9471.1297166844051</v>
      </c>
      <c r="M7" s="15"/>
    </row>
    <row r="8" spans="2:13" x14ac:dyDescent="0.25">
      <c r="B8" s="16" t="str">
        <f>'[1]Из статистики'!B8</f>
        <v>г. Адыгейск</v>
      </c>
      <c r="C8" s="13">
        <v>2409</v>
      </c>
      <c r="D8" s="13">
        <v>1809</v>
      </c>
      <c r="E8" s="13">
        <v>600</v>
      </c>
      <c r="F8" s="13">
        <v>2228.2073508804742</v>
      </c>
      <c r="G8" s="13">
        <v>1730</v>
      </c>
      <c r="H8" s="13">
        <v>498.20735088047417</v>
      </c>
      <c r="I8" s="13">
        <f t="shared" ref="I8:I15" si="0">J8+K8</f>
        <v>2150.0405743768915</v>
      </c>
      <c r="J8" s="13">
        <v>1682</v>
      </c>
      <c r="K8" s="13">
        <f t="shared" ref="K8:K15" si="1">H8*$M$6/100</f>
        <v>468.0405743768917</v>
      </c>
      <c r="M8" s="15"/>
    </row>
    <row r="9" spans="2:13" x14ac:dyDescent="0.25">
      <c r="B9" s="16" t="str">
        <f>'[1]Из статистики'!B9</f>
        <v>Гиагинский район</v>
      </c>
      <c r="C9" s="13">
        <v>5132</v>
      </c>
      <c r="D9" s="13">
        <v>4345</v>
      </c>
      <c r="E9" s="13">
        <v>787</v>
      </c>
      <c r="F9" s="13">
        <v>5510.9836902021225</v>
      </c>
      <c r="G9" s="13">
        <v>4611</v>
      </c>
      <c r="H9" s="13">
        <v>899.98369020212272</v>
      </c>
      <c r="I9" s="13">
        <f t="shared" si="0"/>
        <v>5388.4890971552404</v>
      </c>
      <c r="J9" s="13">
        <v>4543</v>
      </c>
      <c r="K9" s="13">
        <f t="shared" si="1"/>
        <v>845.48909715524019</v>
      </c>
      <c r="M9" s="15"/>
    </row>
    <row r="10" spans="2:13" x14ac:dyDescent="0.25">
      <c r="B10" s="16" t="str">
        <f>'[1]Из статистики'!B10</f>
        <v>Кошехабльский район</v>
      </c>
      <c r="C10" s="13">
        <v>3309</v>
      </c>
      <c r="D10" s="13">
        <v>2959</v>
      </c>
      <c r="E10" s="13">
        <v>350</v>
      </c>
      <c r="F10" s="13">
        <v>3163.2169392515357</v>
      </c>
      <c r="G10" s="13">
        <v>2870</v>
      </c>
      <c r="H10" s="13">
        <v>293.21693925153568</v>
      </c>
      <c r="I10" s="13">
        <f t="shared" si="0"/>
        <v>3203.4624644172459</v>
      </c>
      <c r="J10" s="13">
        <v>2928</v>
      </c>
      <c r="K10" s="13">
        <f t="shared" si="1"/>
        <v>275.46246441724577</v>
      </c>
      <c r="M10" s="15"/>
    </row>
    <row r="11" spans="2:13" x14ac:dyDescent="0.25">
      <c r="B11" s="16" t="str">
        <f>'[1]Из статистики'!B11</f>
        <v>Красногвардейский район</v>
      </c>
      <c r="C11" s="13">
        <v>3967</v>
      </c>
      <c r="D11" s="13">
        <v>3320</v>
      </c>
      <c r="E11" s="13">
        <v>647</v>
      </c>
      <c r="F11" s="13">
        <v>4124.9021760977894</v>
      </c>
      <c r="G11" s="13">
        <v>3504</v>
      </c>
      <c r="H11" s="13">
        <v>620.90217609778961</v>
      </c>
      <c r="I11" s="13">
        <f t="shared" si="0"/>
        <v>4122.3061487733685</v>
      </c>
      <c r="J11" s="13">
        <v>3539</v>
      </c>
      <c r="K11" s="13">
        <f t="shared" si="1"/>
        <v>583.30614877336802</v>
      </c>
      <c r="M11" s="15"/>
    </row>
    <row r="12" spans="2:13" x14ac:dyDescent="0.25">
      <c r="B12" s="16" t="str">
        <f>'[1]Из статистики'!B12</f>
        <v>Майкопский район</v>
      </c>
      <c r="C12" s="13">
        <v>7056</v>
      </c>
      <c r="D12" s="13">
        <v>4983</v>
      </c>
      <c r="E12" s="13">
        <v>2073</v>
      </c>
      <c r="F12" s="13">
        <v>7210.586227180278</v>
      </c>
      <c r="G12" s="13">
        <v>5003</v>
      </c>
      <c r="H12" s="13">
        <v>2207.5862271802785</v>
      </c>
      <c r="I12" s="13">
        <f t="shared" si="0"/>
        <v>7113.9154569476823</v>
      </c>
      <c r="J12" s="13">
        <v>5040</v>
      </c>
      <c r="K12" s="13">
        <f t="shared" si="1"/>
        <v>2073.9154569476823</v>
      </c>
      <c r="M12" s="15"/>
    </row>
    <row r="13" spans="2:13" x14ac:dyDescent="0.25">
      <c r="B13" s="16" t="str">
        <f>'[1]Из статистики'!B13</f>
        <v>Тахтамукайский район</v>
      </c>
      <c r="C13" s="13">
        <v>15029</v>
      </c>
      <c r="D13" s="13">
        <v>11037</v>
      </c>
      <c r="E13" s="13">
        <v>3992</v>
      </c>
      <c r="F13" s="13">
        <v>15584.866707350389</v>
      </c>
      <c r="G13" s="13">
        <v>11219</v>
      </c>
      <c r="H13" s="13">
        <v>4365.8667073503902</v>
      </c>
      <c r="I13" s="13">
        <f t="shared" si="0"/>
        <v>15480.510661675205</v>
      </c>
      <c r="J13" s="13">
        <v>11379</v>
      </c>
      <c r="K13" s="13">
        <f t="shared" si="1"/>
        <v>4101.5106616752064</v>
      </c>
      <c r="M13" s="15"/>
    </row>
    <row r="14" spans="2:13" x14ac:dyDescent="0.25">
      <c r="B14" s="16" t="str">
        <f>'[1]Из статистики'!B14</f>
        <v>Теучежский район</v>
      </c>
      <c r="C14" s="13">
        <v>3091</v>
      </c>
      <c r="D14" s="13">
        <v>2552</v>
      </c>
      <c r="E14" s="13">
        <v>539</v>
      </c>
      <c r="F14" s="13">
        <v>3445.2255887715664</v>
      </c>
      <c r="G14" s="13">
        <v>3058</v>
      </c>
      <c r="H14" s="13">
        <v>387.22558877156627</v>
      </c>
      <c r="I14" s="13">
        <f t="shared" si="0"/>
        <v>3845.7788295611781</v>
      </c>
      <c r="J14" s="13">
        <v>3482</v>
      </c>
      <c r="K14" s="13">
        <f t="shared" si="1"/>
        <v>363.77882956117787</v>
      </c>
      <c r="M14" s="15"/>
    </row>
    <row r="15" spans="2:13" x14ac:dyDescent="0.25">
      <c r="B15" s="12" t="str">
        <f>'[1]Из статистики'!B15</f>
        <v>Шовгеновский район</v>
      </c>
      <c r="C15" s="13">
        <v>2037</v>
      </c>
      <c r="D15" s="13">
        <v>1738</v>
      </c>
      <c r="E15" s="13">
        <v>299</v>
      </c>
      <c r="F15" s="13">
        <v>2047.4356955957192</v>
      </c>
      <c r="G15" s="13">
        <v>1716</v>
      </c>
      <c r="H15" s="13">
        <v>331.43569559571915</v>
      </c>
      <c r="I15" s="13">
        <f t="shared" si="0"/>
        <v>2163.3670504087795</v>
      </c>
      <c r="J15" s="13">
        <v>1852</v>
      </c>
      <c r="K15" s="13">
        <f t="shared" si="1"/>
        <v>311.36705040877933</v>
      </c>
      <c r="M15" s="15"/>
    </row>
    <row r="17" spans="2:13" x14ac:dyDescent="0.25">
      <c r="H17" s="7" t="s">
        <v>9</v>
      </c>
      <c r="J17" s="17">
        <v>71558</v>
      </c>
    </row>
    <row r="18" spans="2:13" x14ac:dyDescent="0.25">
      <c r="H18" s="7" t="s">
        <v>10</v>
      </c>
      <c r="J18" s="17">
        <f>J6-J17</f>
        <v>27</v>
      </c>
    </row>
    <row r="19" spans="2:13" x14ac:dyDescent="0.25">
      <c r="J19" s="18"/>
    </row>
    <row r="20" spans="2:13" x14ac:dyDescent="0.25">
      <c r="B20" s="8" t="str">
        <f>'[1]Из статистики'!B34</f>
        <v>Фонд заработной платы, начисленной работникам списочного состава и внешним совместителей, тыс. рублей</v>
      </c>
      <c r="I20" s="19"/>
      <c r="K20" s="19"/>
    </row>
    <row r="21" spans="2:13" x14ac:dyDescent="0.25">
      <c r="I21" s="19"/>
      <c r="K21" s="19"/>
    </row>
    <row r="22" spans="2:13" x14ac:dyDescent="0.25">
      <c r="B22" s="38"/>
      <c r="C22" s="40" t="s">
        <v>0</v>
      </c>
      <c r="D22" s="40"/>
      <c r="E22" s="40"/>
      <c r="F22" s="41" t="s">
        <v>1</v>
      </c>
      <c r="G22" s="41"/>
      <c r="H22" s="41"/>
      <c r="I22" s="37" t="s">
        <v>7</v>
      </c>
      <c r="J22" s="37"/>
      <c r="K22" s="37"/>
    </row>
    <row r="23" spans="2:13" ht="30" x14ac:dyDescent="0.25">
      <c r="B23" s="39"/>
      <c r="C23" s="9" t="s">
        <v>2</v>
      </c>
      <c r="D23" s="9" t="s">
        <v>3</v>
      </c>
      <c r="E23" s="9" t="s">
        <v>4</v>
      </c>
      <c r="F23" s="9" t="s">
        <v>2</v>
      </c>
      <c r="G23" s="9" t="s">
        <v>3</v>
      </c>
      <c r="H23" s="9" t="s">
        <v>4</v>
      </c>
      <c r="I23" s="9" t="s">
        <v>2</v>
      </c>
      <c r="J23" s="9" t="s">
        <v>3</v>
      </c>
      <c r="K23" s="9" t="s">
        <v>4</v>
      </c>
      <c r="M23" s="11" t="s">
        <v>8</v>
      </c>
    </row>
    <row r="24" spans="2:13" x14ac:dyDescent="0.25">
      <c r="B24" s="20" t="str">
        <f>'[1]Из статистики'!B38</f>
        <v>Республика Адыгея</v>
      </c>
      <c r="C24" s="21">
        <v>26488322.975765601</v>
      </c>
      <c r="D24" s="21">
        <v>22467279.000000004</v>
      </c>
      <c r="E24" s="21">
        <v>4021043.9757655975</v>
      </c>
      <c r="F24" s="21">
        <v>29771481.800000001</v>
      </c>
      <c r="G24" s="21">
        <v>25291132</v>
      </c>
      <c r="H24" s="21">
        <v>4480349.8</v>
      </c>
      <c r="I24" s="22">
        <v>32635615.899999999</v>
      </c>
      <c r="J24" s="22">
        <f>I24-K24</f>
        <v>27856162.5</v>
      </c>
      <c r="K24" s="22">
        <f>2849016+1930437.4</f>
        <v>4779453.4000000004</v>
      </c>
      <c r="M24" s="14">
        <f>K24/H24*100</f>
        <v>106.67589838632689</v>
      </c>
    </row>
    <row r="25" spans="2:13" x14ac:dyDescent="0.25">
      <c r="B25" s="20" t="str">
        <f>'[1]Из статистики'!B39</f>
        <v>г. Майкоп</v>
      </c>
      <c r="C25" s="21">
        <v>14287430.32</v>
      </c>
      <c r="D25" s="21">
        <v>12264937.800000003</v>
      </c>
      <c r="E25" s="21">
        <v>2022492.5199999977</v>
      </c>
      <c r="F25" s="21">
        <v>15739777.7833868</v>
      </c>
      <c r="G25" s="21">
        <v>13567265.199999999</v>
      </c>
      <c r="H25" s="21">
        <v>2172512.5833868007</v>
      </c>
      <c r="I25" s="22">
        <f>J25+K25</f>
        <v>17096402.915883869</v>
      </c>
      <c r="J25" s="22">
        <f>14755443.2+23412.4000000022</f>
        <v>14778855.600000001</v>
      </c>
      <c r="K25" s="22">
        <f>H25*$M$24/100</f>
        <v>2317547.3158838688</v>
      </c>
      <c r="M25" s="15"/>
    </row>
    <row r="26" spans="2:13" x14ac:dyDescent="0.25">
      <c r="B26" s="20" t="str">
        <f>'[1]Из статистики'!B40</f>
        <v>г. Адыгейск</v>
      </c>
      <c r="C26" s="21">
        <v>572833.49119999993</v>
      </c>
      <c r="D26" s="21">
        <v>474300.8</v>
      </c>
      <c r="E26" s="21">
        <v>98532.691199999943</v>
      </c>
      <c r="F26" s="21">
        <v>576951.43092740176</v>
      </c>
      <c r="G26" s="21">
        <v>493861</v>
      </c>
      <c r="H26" s="21">
        <v>83090.430927401787</v>
      </c>
      <c r="I26" s="22">
        <f t="shared" ref="I26:I33" si="2">J26+K26</f>
        <v>615087.36366487632</v>
      </c>
      <c r="J26" s="22">
        <v>526449.9</v>
      </c>
      <c r="K26" s="22">
        <f t="shared" ref="K26:K33" si="3">H26*$M$24/100</f>
        <v>88637.463664876253</v>
      </c>
      <c r="M26" s="15"/>
    </row>
    <row r="27" spans="2:13" x14ac:dyDescent="0.25">
      <c r="B27" s="20" t="str">
        <f>'[1]Из статистики'!B41</f>
        <v>Гиагинский район</v>
      </c>
      <c r="C27" s="21">
        <v>1326918.47</v>
      </c>
      <c r="D27" s="21">
        <v>1137196.3</v>
      </c>
      <c r="E27" s="21">
        <v>189722.16999999993</v>
      </c>
      <c r="F27" s="21">
        <v>1666323.7710700808</v>
      </c>
      <c r="G27" s="21">
        <v>1413056.1</v>
      </c>
      <c r="H27" s="21">
        <v>253267.67107008063</v>
      </c>
      <c r="I27" s="22">
        <f t="shared" si="2"/>
        <v>1878242.663436136</v>
      </c>
      <c r="J27" s="22">
        <v>1608067.1</v>
      </c>
      <c r="K27" s="22">
        <f t="shared" si="3"/>
        <v>270175.56343613582</v>
      </c>
      <c r="M27" s="15"/>
    </row>
    <row r="28" spans="2:13" x14ac:dyDescent="0.25">
      <c r="B28" s="20" t="str">
        <f>'[1]Из статистики'!B42</f>
        <v>Кошехабльский район</v>
      </c>
      <c r="C28" s="21">
        <v>857683.3</v>
      </c>
      <c r="D28" s="21">
        <v>796219.1</v>
      </c>
      <c r="E28" s="21">
        <v>61464.20000000007</v>
      </c>
      <c r="F28" s="21">
        <v>918515.49524383887</v>
      </c>
      <c r="G28" s="21">
        <v>871915.8</v>
      </c>
      <c r="H28" s="21">
        <v>46599.695243838796</v>
      </c>
      <c r="I28" s="22">
        <f t="shared" si="2"/>
        <v>1046045.8435466554</v>
      </c>
      <c r="J28" s="22">
        <v>996335.2</v>
      </c>
      <c r="K28" s="22">
        <f t="shared" si="3"/>
        <v>49710.643546655476</v>
      </c>
      <c r="M28" s="15"/>
    </row>
    <row r="29" spans="2:13" x14ac:dyDescent="0.25">
      <c r="B29" s="20" t="str">
        <f>'[1]Из статистики'!B43</f>
        <v>Красногвардейский район</v>
      </c>
      <c r="C29" s="21">
        <v>1008692.5</v>
      </c>
      <c r="D29" s="21">
        <v>911237.1</v>
      </c>
      <c r="E29" s="21">
        <v>97455.400000000023</v>
      </c>
      <c r="F29" s="21">
        <v>1204931.2864473921</v>
      </c>
      <c r="G29" s="21">
        <v>1099360.3</v>
      </c>
      <c r="H29" s="21">
        <v>105570.98644739203</v>
      </c>
      <c r="I29" s="22">
        <f t="shared" si="2"/>
        <v>1313119.6982280628</v>
      </c>
      <c r="J29" s="22">
        <v>1200500.8999999999</v>
      </c>
      <c r="K29" s="22">
        <f t="shared" si="3"/>
        <v>112618.79822806286</v>
      </c>
      <c r="M29" s="15"/>
    </row>
    <row r="30" spans="2:13" x14ac:dyDescent="0.25">
      <c r="B30" s="20" t="str">
        <f>'[1]Из статистики'!B44</f>
        <v>Майкопский район</v>
      </c>
      <c r="C30" s="21">
        <v>1892189.0445656001</v>
      </c>
      <c r="D30" s="21">
        <v>1497136.6</v>
      </c>
      <c r="E30" s="21">
        <v>395052.44456560002</v>
      </c>
      <c r="F30" s="21">
        <v>2071063.1700563843</v>
      </c>
      <c r="G30" s="21">
        <v>1581915.5</v>
      </c>
      <c r="H30" s="21">
        <v>489147.67005638435</v>
      </c>
      <c r="I30" s="22">
        <f t="shared" si="2"/>
        <v>2301513.771468434</v>
      </c>
      <c r="J30" s="22">
        <v>1779711.1</v>
      </c>
      <c r="K30" s="22">
        <f t="shared" si="3"/>
        <v>521802.6714684341</v>
      </c>
      <c r="M30" s="15"/>
    </row>
    <row r="31" spans="2:13" x14ac:dyDescent="0.25">
      <c r="B31" s="20" t="str">
        <f>'[1]Из статистики'!B45</f>
        <v>Тахтамукайский район</v>
      </c>
      <c r="C31" s="21">
        <v>5281780</v>
      </c>
      <c r="D31" s="21">
        <v>4271045.0999999996</v>
      </c>
      <c r="E31" s="21">
        <v>1010734.9000000004</v>
      </c>
      <c r="F31" s="21">
        <v>5925077.5069947885</v>
      </c>
      <c r="G31" s="21">
        <v>4740234.4000000004</v>
      </c>
      <c r="H31" s="21">
        <v>1184843.1069947884</v>
      </c>
      <c r="I31" s="22">
        <f t="shared" si="2"/>
        <v>6308589.3288551588</v>
      </c>
      <c r="J31" s="22">
        <v>5044647.3</v>
      </c>
      <c r="K31" s="22">
        <f t="shared" si="3"/>
        <v>1263942.0288551589</v>
      </c>
      <c r="M31" s="15"/>
    </row>
    <row r="32" spans="2:13" x14ac:dyDescent="0.25">
      <c r="B32" s="20" t="str">
        <f>'[1]Из статистики'!B46</f>
        <v>Теучежский район</v>
      </c>
      <c r="C32" s="21">
        <v>812525.09999999986</v>
      </c>
      <c r="D32" s="21">
        <v>719461.4</v>
      </c>
      <c r="E32" s="21">
        <v>93063.699999999837</v>
      </c>
      <c r="F32" s="21">
        <v>1131350.5444805576</v>
      </c>
      <c r="G32" s="21">
        <v>1048749.3999999999</v>
      </c>
      <c r="H32" s="21">
        <v>82601.144480557574</v>
      </c>
      <c r="I32" s="22">
        <f t="shared" si="2"/>
        <v>1411359.0129520227</v>
      </c>
      <c r="J32" s="22">
        <v>1323243.5</v>
      </c>
      <c r="K32" s="22">
        <f t="shared" si="3"/>
        <v>88115.512952022662</v>
      </c>
      <c r="M32" s="15"/>
    </row>
    <row r="33" spans="2:13" x14ac:dyDescent="0.25">
      <c r="B33" s="20" t="str">
        <f>'[1]Из статистики'!B47</f>
        <v>Шовгеновский район</v>
      </c>
      <c r="C33" s="21">
        <v>448270.75</v>
      </c>
      <c r="D33" s="21">
        <v>395744.8</v>
      </c>
      <c r="E33" s="21">
        <v>52525.950000000012</v>
      </c>
      <c r="F33" s="21">
        <v>537490.81139275595</v>
      </c>
      <c r="G33" s="21">
        <v>474774.3</v>
      </c>
      <c r="H33" s="21">
        <v>62716.511392755943</v>
      </c>
      <c r="I33" s="22">
        <f t="shared" si="2"/>
        <v>665255.30196478544</v>
      </c>
      <c r="J33" s="22">
        <v>598351.9</v>
      </c>
      <c r="K33" s="22">
        <f t="shared" si="3"/>
        <v>66903.401964785458</v>
      </c>
      <c r="M33" s="15"/>
    </row>
    <row r="35" spans="2:13" x14ac:dyDescent="0.25">
      <c r="H35" s="7" t="s">
        <v>9</v>
      </c>
      <c r="J35" s="17">
        <v>27832750.099999998</v>
      </c>
    </row>
    <row r="36" spans="2:13" x14ac:dyDescent="0.25">
      <c r="H36" s="7" t="s">
        <v>10</v>
      </c>
      <c r="J36" s="17">
        <v>23412.400000002199</v>
      </c>
    </row>
  </sheetData>
  <mergeCells count="8">
    <mergeCell ref="B4:B5"/>
    <mergeCell ref="C4:E4"/>
    <mergeCell ref="F4:H4"/>
    <mergeCell ref="I4:K4"/>
    <mergeCell ref="B22:B23"/>
    <mergeCell ref="C22:E22"/>
    <mergeCell ref="F22:H22"/>
    <mergeCell ref="I22:K2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2020-07-29T05:55:30Z</dcterms:modified>
</cp:coreProperties>
</file>