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700" windowHeight="5625" activeTab="0"/>
  </bookViews>
  <sheets>
    <sheet name="пром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Andrei Nikolaevich</author>
  </authors>
  <commentList>
    <comment ref="L405" authorId="0">
      <text>
        <r>
          <rPr>
            <b/>
            <sz val="9"/>
            <rFont val="Tahoma"/>
            <family val="0"/>
          </rPr>
          <t>Andrei Nikolaevich: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<sst xmlns="http://schemas.openxmlformats.org/spreadsheetml/2006/main" count="854" uniqueCount="125">
  <si>
    <t>Показатели</t>
  </si>
  <si>
    <t>Единица измерения</t>
  </si>
  <si>
    <t>оценка</t>
  </si>
  <si>
    <t>тыс.т</t>
  </si>
  <si>
    <t>Станки металлорежущие</t>
  </si>
  <si>
    <t>штук</t>
  </si>
  <si>
    <t>Древесина деловая</t>
  </si>
  <si>
    <t>млн.куб.м</t>
  </si>
  <si>
    <t xml:space="preserve"> Промышленность</t>
  </si>
  <si>
    <t>Электроэнергия</t>
  </si>
  <si>
    <t>млн.квт.ч.</t>
  </si>
  <si>
    <t>Газ естественный</t>
  </si>
  <si>
    <t>тыс.куб.м.</t>
  </si>
  <si>
    <t>Картон</t>
  </si>
  <si>
    <t>Конструкции и изделия сборные железобетонные</t>
  </si>
  <si>
    <t>тыс.куб.м</t>
  </si>
  <si>
    <t>Манипуляторы</t>
  </si>
  <si>
    <t>Редуктора</t>
  </si>
  <si>
    <t xml:space="preserve"> тонн</t>
  </si>
  <si>
    <t>Сыры жирные - всего</t>
  </si>
  <si>
    <t>Сахар-песок из сах. свеклы</t>
  </si>
  <si>
    <t>Кондитерские изделия</t>
  </si>
  <si>
    <t xml:space="preserve"> туб</t>
  </si>
  <si>
    <t xml:space="preserve">Масло растительное </t>
  </si>
  <si>
    <t>Мука</t>
  </si>
  <si>
    <t>Спирт этиловый из пищевого сырья</t>
  </si>
  <si>
    <t>тыс. дал</t>
  </si>
  <si>
    <t>Водка и ликеро-водочные изделия</t>
  </si>
  <si>
    <t>Напитки винные</t>
  </si>
  <si>
    <t xml:space="preserve">Бренди </t>
  </si>
  <si>
    <t>Пиво</t>
  </si>
  <si>
    <t xml:space="preserve">                     Продукция пищевой и перерабатывающей промышленности</t>
  </si>
  <si>
    <t xml:space="preserve">Масло животное </t>
  </si>
  <si>
    <t>тыс.руб.</t>
  </si>
  <si>
    <t xml:space="preserve">               из них: в разрезе предприятий</t>
  </si>
  <si>
    <t xml:space="preserve">                             в % к предыд.году</t>
  </si>
  <si>
    <t xml:space="preserve">                                   в действующих ценах </t>
  </si>
  <si>
    <t>%</t>
  </si>
  <si>
    <t>Вина виноградные</t>
  </si>
  <si>
    <t>Вина плодовые</t>
  </si>
  <si>
    <t>Вина натуральные</t>
  </si>
  <si>
    <t xml:space="preserve">Макаронные изделия </t>
  </si>
  <si>
    <t>Хлеб и хлебобулочные изделия</t>
  </si>
  <si>
    <t>Дрожжи</t>
  </si>
  <si>
    <t>Паркет</t>
  </si>
  <si>
    <t>Маргариновая продукция</t>
  </si>
  <si>
    <t>Мороженое</t>
  </si>
  <si>
    <t>Майонез</t>
  </si>
  <si>
    <t>Пиломатериалы</t>
  </si>
  <si>
    <t>в т.ч. по крупным и средним предприятиям (в разрезе предприятий)</t>
  </si>
  <si>
    <t>Вина игристые</t>
  </si>
  <si>
    <t>Целлюлоза</t>
  </si>
  <si>
    <t>тонн</t>
  </si>
  <si>
    <t>Ящики из картона</t>
  </si>
  <si>
    <t>тыс.кв.м</t>
  </si>
  <si>
    <t>Киртич строительный</t>
  </si>
  <si>
    <t>млн.усл.      кирпича</t>
  </si>
  <si>
    <t>Щебень и гравий</t>
  </si>
  <si>
    <t>Колбасные изделия</t>
  </si>
  <si>
    <t xml:space="preserve">Масло сливочное </t>
  </si>
  <si>
    <t>Цельномолочная продукция</t>
  </si>
  <si>
    <t>Комбикорма</t>
  </si>
  <si>
    <t>Минеральные воды</t>
  </si>
  <si>
    <t>тыс.полу-  литров</t>
  </si>
  <si>
    <t xml:space="preserve"> тыс.руб. </t>
  </si>
  <si>
    <t>Мешки полиэтиленовые</t>
  </si>
  <si>
    <t>тыс.шт</t>
  </si>
  <si>
    <t>Консервы - всего</t>
  </si>
  <si>
    <t>Комбайны кормоуборочные</t>
  </si>
  <si>
    <t>Теплоэнергия</t>
  </si>
  <si>
    <t>тыс.Гкал</t>
  </si>
  <si>
    <t>Газовый конденсат</t>
  </si>
  <si>
    <t>Материалы строительные нерудные</t>
  </si>
  <si>
    <t>Стеновые материалы</t>
  </si>
  <si>
    <t xml:space="preserve">Мясо, включая субпродукты 1 категории </t>
  </si>
  <si>
    <t xml:space="preserve"> по малым предприятиям</t>
  </si>
  <si>
    <t xml:space="preserve"> по крупным и средним предприятиям</t>
  </si>
  <si>
    <t>тыс.дал</t>
  </si>
  <si>
    <t>Прочие</t>
  </si>
  <si>
    <t xml:space="preserve"> по микропредприятиям</t>
  </si>
  <si>
    <t>1 вариант</t>
  </si>
  <si>
    <t>2 вариант</t>
  </si>
  <si>
    <t xml:space="preserve">     Примечание:   1. Показатель "Производство промпродукции в натуральном выражении" представляется по каждому виду по форме:   </t>
  </si>
  <si>
    <t>Объем  отгруженных товаров собственного производства,выполненных работ и услуг собственными силами по видам деятельности, всего по МО</t>
  </si>
  <si>
    <t xml:space="preserve">в сопоствимых ценах 2010 года </t>
  </si>
  <si>
    <t xml:space="preserve">    в ценах пред.года</t>
  </si>
  <si>
    <t>2018 год</t>
  </si>
  <si>
    <t>2019 год</t>
  </si>
  <si>
    <t>2020 год</t>
  </si>
  <si>
    <t xml:space="preserve">Объем  отгруженных товаров собственного производства,выполненных работ и услуг собственными силами- Раздел А: Сельское, лесное хозяйство, охота, рыболовство и рыбоводство
</t>
  </si>
  <si>
    <t>Объем  отгруженных товаров собственного производства,выполненных работ и услуг собственными силами- Раздел В: Добыча полезных ископаемых</t>
  </si>
  <si>
    <t>Объем  отгруженных товаров собственного производства,выполненных работ и услуг собственными силами- Раздел С: Обрабатывающие производства</t>
  </si>
  <si>
    <t>Подраздел 13: Производство текстильных изделий</t>
  </si>
  <si>
    <t>Подраздел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</si>
  <si>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Подраздел 17: Производство бумаги и бумажных изделий</t>
  </si>
  <si>
    <t>Подраздел 22: Производство резиновых и пластмассовых изделий</t>
  </si>
  <si>
    <t>Подраздел 23: Производство прочей неметаллической минеральной продукции</t>
  </si>
  <si>
    <t>Подраздел 26: Производство готовых металлических изделий, кроме машин и оборудования</t>
  </si>
  <si>
    <t>Подраздел 28: Производство машин и оборудования, не включенных в другие группировки</t>
  </si>
  <si>
    <t>Подраздел 20: Производство Производство химических веществ и химических продуктов</t>
  </si>
  <si>
    <t>Подраздел 32: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</si>
  <si>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</si>
  <si>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</si>
  <si>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 xml:space="preserve">Подраздел 08: Добыча прочих полезных ископаемых
</t>
  </si>
  <si>
    <t>Подраздел 06 : Добыча сырой нефти и природного газа</t>
  </si>
  <si>
    <t>Подраздел С11: Производство напитков</t>
  </si>
  <si>
    <t>Подраздел С10: Производство пищевых продуктов</t>
  </si>
  <si>
    <t>2021 год</t>
  </si>
  <si>
    <t xml:space="preserve"> </t>
  </si>
  <si>
    <t>ООО Молзавод "Шовгеновский"</t>
  </si>
  <si>
    <t>ООО "Адыгея паркет"</t>
  </si>
  <si>
    <t>ООО "Кирпичный завод"</t>
  </si>
  <si>
    <t xml:space="preserve">АО "Шовгеновское ДРСУ"     </t>
  </si>
  <si>
    <t>ООО "Жилкомсервис"</t>
  </si>
  <si>
    <t>МП "Жилкомсервис"</t>
  </si>
  <si>
    <t>АО "Шовгеновское ДРСУ"</t>
  </si>
  <si>
    <t>ООО "Адыгейская пеньковая компания"</t>
  </si>
  <si>
    <t>ООО "Шовгеновский хлебозавод"</t>
  </si>
  <si>
    <t>ООО Хлебозавод "Шовгеновский"</t>
  </si>
  <si>
    <t>Заместитель главы администрации МО "Шовгеновский район"</t>
  </si>
  <si>
    <t>А.З. Аутлев</t>
  </si>
  <si>
    <t>2022 год</t>
  </si>
  <si>
    <t xml:space="preserve"> Производство промышленной продукции в натуральном выражении</t>
  </si>
  <si>
    <t>2023 год</t>
  </si>
  <si>
    <t xml:space="preserve">Прогноз  ПРОМЫШЛЕННОСТИ  по МО "Шовгеновский район" на 2021- 2023 годы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</si>
</sst>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165" fontId="2" fillId="0" borderId="12" xfId="0" applyNumberFormat="1" applyFont="1" applyFill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 horizontal="left"/>
      <protection hidden="1"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9" fillId="33" borderId="12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165" fontId="49" fillId="0" borderId="12" xfId="0" applyNumberFormat="1" applyFont="1" applyBorder="1" applyAlignment="1" applyProtection="1">
      <alignment/>
      <protection hidden="1" locked="0"/>
    </xf>
    <xf numFmtId="165" fontId="49" fillId="0" borderId="12" xfId="0" applyNumberFormat="1" applyFont="1" applyBorder="1" applyAlignment="1" applyProtection="1">
      <alignment horizontal="left"/>
      <protection hidden="1" locked="0"/>
    </xf>
    <xf numFmtId="165" fontId="49" fillId="0" borderId="12" xfId="0" applyNumberFormat="1" applyFont="1" applyFill="1" applyBorder="1" applyAlignment="1" applyProtection="1">
      <alignment horizontal="left" vertical="center" wrapText="1"/>
      <protection/>
    </xf>
    <xf numFmtId="165" fontId="49" fillId="0" borderId="12" xfId="0" applyNumberFormat="1" applyFont="1" applyFill="1" applyBorder="1" applyAlignment="1" applyProtection="1">
      <alignment vertical="center" wrapText="1"/>
      <protection/>
    </xf>
    <xf numFmtId="0" fontId="49" fillId="0" borderId="12" xfId="0" applyFont="1" applyBorder="1" applyAlignment="1" applyProtection="1">
      <alignment/>
      <protection hidden="1" locked="0"/>
    </xf>
    <xf numFmtId="0" fontId="49" fillId="0" borderId="12" xfId="0" applyFont="1" applyBorder="1" applyAlignment="1" applyProtection="1">
      <alignment/>
      <protection locked="0"/>
    </xf>
    <xf numFmtId="165" fontId="49" fillId="0" borderId="12" xfId="0" applyNumberFormat="1" applyFont="1" applyBorder="1" applyAlignment="1" applyProtection="1">
      <alignment/>
      <protection hidden="1" locked="0"/>
    </xf>
    <xf numFmtId="0" fontId="49" fillId="34" borderId="12" xfId="0" applyFont="1" applyFill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horizontal="left"/>
      <protection hidden="1" locked="0"/>
    </xf>
    <xf numFmtId="0" fontId="49" fillId="0" borderId="12" xfId="0" applyFont="1" applyBorder="1" applyAlignment="1" applyProtection="1">
      <alignment horizontal="left" vertical="center" wrapText="1"/>
      <protection/>
    </xf>
    <xf numFmtId="165" fontId="49" fillId="0" borderId="12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65" fontId="2" fillId="33" borderId="12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165" fontId="9" fillId="0" borderId="15" xfId="0" applyNumberFormat="1" applyFont="1" applyBorder="1" applyAlignment="1">
      <alignment horizontal="left"/>
    </xf>
    <xf numFmtId="165" fontId="9" fillId="0" borderId="12" xfId="0" applyNumberFormat="1" applyFont="1" applyBorder="1" applyAlignment="1">
      <alignment horizontal="left"/>
    </xf>
    <xf numFmtId="165" fontId="2" fillId="33" borderId="12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165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/>
      <protection hidden="1" locked="0"/>
    </xf>
    <xf numFmtId="165" fontId="2" fillId="0" borderId="12" xfId="0" applyNumberFormat="1" applyFont="1" applyFill="1" applyBorder="1" applyAlignment="1" applyProtection="1">
      <alignment horizontal="left" vertical="center" wrapText="1"/>
      <protection/>
    </xf>
    <xf numFmtId="165" fontId="2" fillId="0" borderId="12" xfId="0" applyNumberFormat="1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/>
      <protection hidden="1" locked="0"/>
    </xf>
    <xf numFmtId="1" fontId="2" fillId="0" borderId="12" xfId="0" applyNumberFormat="1" applyFont="1" applyBorder="1" applyAlignment="1" applyProtection="1">
      <alignment horizontal="left"/>
      <protection hidden="1" locked="0"/>
    </xf>
    <xf numFmtId="0" fontId="9" fillId="0" borderId="18" xfId="0" applyFont="1" applyFill="1" applyBorder="1" applyAlignment="1" applyProtection="1">
      <alignment horizontal="left" vertical="center" wrapText="1"/>
      <protection/>
    </xf>
    <xf numFmtId="165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/>
      <protection hidden="1" locked="0"/>
    </xf>
    <xf numFmtId="165" fontId="2" fillId="0" borderId="12" xfId="0" applyNumberFormat="1" applyFont="1" applyBorder="1" applyAlignment="1" applyProtection="1">
      <alignment/>
      <protection hidden="1" locked="0"/>
    </xf>
    <xf numFmtId="0" fontId="9" fillId="0" borderId="12" xfId="0" applyFont="1" applyBorder="1" applyAlignment="1" applyProtection="1">
      <alignment horizontal="left" vertical="center" wrapText="1"/>
      <protection/>
    </xf>
    <xf numFmtId="165" fontId="2" fillId="0" borderId="18" xfId="0" applyNumberFormat="1" applyFont="1" applyBorder="1" applyAlignment="1" applyProtection="1">
      <alignment/>
      <protection hidden="1"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165" fontId="2" fillId="0" borderId="12" xfId="0" applyNumberFormat="1" applyFont="1" applyBorder="1" applyAlignment="1" applyProtection="1">
      <alignment horizontal="left" vertical="center"/>
      <protection hidden="1" locked="0"/>
    </xf>
    <xf numFmtId="165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 horizontal="left" vertical="center" wrapText="1"/>
      <protection/>
    </xf>
    <xf numFmtId="165" fontId="2" fillId="0" borderId="15" xfId="0" applyNumberFormat="1" applyFont="1" applyBorder="1" applyAlignment="1" applyProtection="1">
      <alignment horizontal="center" vertical="center" wrapText="1"/>
      <protection/>
    </xf>
    <xf numFmtId="165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165" fontId="2" fillId="0" borderId="12" xfId="0" applyNumberFormat="1" applyFont="1" applyBorder="1" applyAlignment="1" applyProtection="1">
      <alignment horizontal="right" vertical="center" wrapText="1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165" fontId="2" fillId="0" borderId="12" xfId="0" applyNumberFormat="1" applyFont="1" applyBorder="1" applyAlignment="1" applyProtection="1">
      <alignment vertical="center" wrapText="1"/>
      <protection/>
    </xf>
    <xf numFmtId="165" fontId="2" fillId="0" borderId="12" xfId="0" applyNumberFormat="1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165" fontId="5" fillId="0" borderId="12" xfId="0" applyNumberFormat="1" applyFont="1" applyBorder="1" applyAlignment="1" applyProtection="1">
      <alignment horizontal="center" vertical="center" wrapText="1"/>
      <protection/>
    </xf>
    <xf numFmtId="165" fontId="9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vertical="center"/>
      <protection/>
    </xf>
    <xf numFmtId="165" fontId="2" fillId="0" borderId="13" xfId="0" applyNumberFormat="1" applyFont="1" applyBorder="1" applyAlignment="1" applyProtection="1">
      <alignment/>
      <protection hidden="1" locked="0"/>
    </xf>
    <xf numFmtId="165" fontId="2" fillId="0" borderId="13" xfId="0" applyNumberFormat="1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65" fontId="2" fillId="0" borderId="12" xfId="0" applyNumberFormat="1" applyFont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 vertical="center" wrapText="1"/>
      <protection/>
    </xf>
    <xf numFmtId="165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 hidden="1" locked="0"/>
    </xf>
    <xf numFmtId="0" fontId="49" fillId="0" borderId="12" xfId="0" applyFont="1" applyBorder="1" applyAlignment="1" applyProtection="1">
      <alignment/>
      <protection locked="0"/>
    </xf>
    <xf numFmtId="1" fontId="49" fillId="0" borderId="12" xfId="0" applyNumberFormat="1" applyFont="1" applyBorder="1" applyAlignment="1" applyProtection="1">
      <alignment horizontal="left"/>
      <protection hidden="1" locked="0"/>
    </xf>
    <xf numFmtId="0" fontId="49" fillId="0" borderId="12" xfId="0" applyFont="1" applyBorder="1" applyAlignment="1" applyProtection="1">
      <alignment/>
      <protection hidden="1"/>
    </xf>
    <xf numFmtId="165" fontId="49" fillId="0" borderId="18" xfId="0" applyNumberFormat="1" applyFont="1" applyFill="1" applyBorder="1" applyAlignment="1" applyProtection="1">
      <alignment vertical="center" wrapText="1"/>
      <protection/>
    </xf>
    <xf numFmtId="1" fontId="49" fillId="0" borderId="18" xfId="0" applyNumberFormat="1" applyFont="1" applyBorder="1" applyAlignment="1" applyProtection="1">
      <alignment horizontal="left"/>
      <protection hidden="1" locked="0"/>
    </xf>
    <xf numFmtId="165" fontId="49" fillId="0" borderId="18" xfId="0" applyNumberFormat="1" applyFont="1" applyBorder="1" applyAlignment="1" applyProtection="1">
      <alignment/>
      <protection hidden="1" locked="0"/>
    </xf>
    <xf numFmtId="0" fontId="49" fillId="0" borderId="12" xfId="0" applyFont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65" fontId="2" fillId="33" borderId="13" xfId="0" applyNumberFormat="1" applyFont="1" applyFill="1" applyBorder="1" applyAlignment="1" applyProtection="1">
      <alignment/>
      <protection/>
    </xf>
    <xf numFmtId="0" fontId="49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165" fontId="9" fillId="0" borderId="15" xfId="0" applyNumberFormat="1" applyFont="1" applyBorder="1" applyAlignment="1">
      <alignment horizontal="left"/>
    </xf>
    <xf numFmtId="165" fontId="9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left"/>
    </xf>
    <xf numFmtId="165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1"/>
  <sheetViews>
    <sheetView tabSelected="1" zoomScale="130" zoomScaleNormal="130" zoomScaleSheetLayoutView="100" zoomScalePageLayoutView="0" workbookViewId="0" topLeftCell="A1">
      <pane xSplit="1" ySplit="5" topLeftCell="B4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33" sqref="F433"/>
    </sheetView>
  </sheetViews>
  <sheetFormatPr defaultColWidth="9.00390625" defaultRowHeight="12.75"/>
  <cols>
    <col min="1" max="1" width="29.75390625" style="0" customWidth="1"/>
    <col min="2" max="2" width="11.875" style="0" customWidth="1"/>
    <col min="3" max="3" width="11.625" style="0" customWidth="1"/>
    <col min="4" max="4" width="11.25390625" style="0" customWidth="1"/>
    <col min="5" max="5" width="11.625" style="0" customWidth="1"/>
    <col min="6" max="7" width="10.25390625" style="0" customWidth="1"/>
    <col min="8" max="9" width="10.875" style="0" customWidth="1"/>
    <col min="10" max="11" width="10.00390625" style="0" customWidth="1"/>
  </cols>
  <sheetData>
    <row r="1" spans="1:12" ht="12.75">
      <c r="A1" s="158" t="s">
        <v>124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8"/>
    </row>
    <row r="2" spans="1:12" ht="3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8"/>
    </row>
    <row r="3" spans="1:12" ht="12.75">
      <c r="A3" s="144" t="s">
        <v>0</v>
      </c>
      <c r="B3" s="128" t="s">
        <v>1</v>
      </c>
      <c r="C3" s="156"/>
      <c r="D3" s="157"/>
      <c r="E3" s="9" t="s">
        <v>2</v>
      </c>
      <c r="F3" s="118"/>
      <c r="G3" s="118"/>
      <c r="H3" s="118"/>
      <c r="I3" s="118"/>
      <c r="J3" s="118"/>
      <c r="K3" s="118"/>
      <c r="L3" s="8"/>
    </row>
    <row r="4" spans="1:12" ht="25.5" customHeight="1">
      <c r="A4" s="145"/>
      <c r="B4" s="129"/>
      <c r="C4" s="138" t="s">
        <v>86</v>
      </c>
      <c r="D4" s="138" t="s">
        <v>87</v>
      </c>
      <c r="E4" s="138" t="s">
        <v>88</v>
      </c>
      <c r="F4" s="130" t="s">
        <v>107</v>
      </c>
      <c r="G4" s="131"/>
      <c r="H4" s="130" t="s">
        <v>121</v>
      </c>
      <c r="I4" s="131"/>
      <c r="J4" s="130" t="s">
        <v>123</v>
      </c>
      <c r="K4" s="131"/>
      <c r="L4" s="8"/>
    </row>
    <row r="5" spans="1:12" ht="21" customHeight="1">
      <c r="A5" s="145"/>
      <c r="B5" s="129"/>
      <c r="C5" s="139"/>
      <c r="D5" s="139"/>
      <c r="E5" s="139"/>
      <c r="F5" s="10" t="s">
        <v>80</v>
      </c>
      <c r="G5" s="10" t="s">
        <v>81</v>
      </c>
      <c r="H5" s="10" t="s">
        <v>80</v>
      </c>
      <c r="I5" s="10" t="s">
        <v>81</v>
      </c>
      <c r="J5" s="10" t="s">
        <v>80</v>
      </c>
      <c r="K5" s="10" t="s">
        <v>81</v>
      </c>
      <c r="L5" s="8"/>
    </row>
    <row r="6" spans="1:12" ht="20.25" customHeight="1">
      <c r="A6" s="1" t="s">
        <v>8</v>
      </c>
      <c r="B6" s="2"/>
      <c r="C6" s="3"/>
      <c r="D6" s="94"/>
      <c r="E6" s="3"/>
      <c r="F6" s="3"/>
      <c r="G6" s="3"/>
      <c r="H6" s="3"/>
      <c r="I6" s="3"/>
      <c r="J6" s="3"/>
      <c r="K6" s="11"/>
      <c r="L6" s="8"/>
    </row>
    <row r="7" spans="1:12" ht="78.75" customHeight="1">
      <c r="A7" s="4" t="s">
        <v>83</v>
      </c>
      <c r="B7" s="5" t="s">
        <v>33</v>
      </c>
      <c r="C7" s="21"/>
      <c r="D7" s="21"/>
      <c r="E7" s="21"/>
      <c r="F7" s="21"/>
      <c r="G7" s="21"/>
      <c r="H7" s="21"/>
      <c r="I7" s="21"/>
      <c r="J7" s="21"/>
      <c r="K7" s="21"/>
      <c r="L7" s="8"/>
    </row>
    <row r="8" spans="1:12" ht="12.75">
      <c r="A8" s="52" t="s">
        <v>85</v>
      </c>
      <c r="B8" s="53" t="s">
        <v>64</v>
      </c>
      <c r="C8" s="54">
        <f>C12+C16+C20</f>
        <v>14956.999999999998</v>
      </c>
      <c r="D8" s="54">
        <f aca="true" t="shared" si="0" ref="D8:K8">D12+D16+D20</f>
        <v>14791.727391001656</v>
      </c>
      <c r="E8" s="54">
        <f t="shared" si="0"/>
        <v>15285.429002490191</v>
      </c>
      <c r="F8" s="54">
        <f t="shared" si="0"/>
        <v>15744.701493398137</v>
      </c>
      <c r="G8" s="54">
        <f t="shared" si="0"/>
        <v>16123.555469694538</v>
      </c>
      <c r="H8" s="54">
        <f t="shared" si="0"/>
        <v>51124.998016109595</v>
      </c>
      <c r="I8" s="54">
        <f t="shared" si="0"/>
        <v>51510.19889694775</v>
      </c>
      <c r="J8" s="54">
        <f t="shared" si="0"/>
        <v>53277.915009883465</v>
      </c>
      <c r="K8" s="54">
        <f t="shared" si="0"/>
        <v>54010.77975889866</v>
      </c>
      <c r="L8" s="8"/>
    </row>
    <row r="9" spans="1:12" ht="12.75">
      <c r="A9" s="6" t="s">
        <v>35</v>
      </c>
      <c r="B9" s="53" t="s">
        <v>37</v>
      </c>
      <c r="C9" s="55">
        <v>100</v>
      </c>
      <c r="D9" s="64">
        <f>D8/C8*100</f>
        <v>98.89501498296221</v>
      </c>
      <c r="E9" s="64">
        <f aca="true" t="shared" si="1" ref="E9:K9">E8/D8*100</f>
        <v>103.33768733318377</v>
      </c>
      <c r="F9" s="64">
        <f t="shared" si="1"/>
        <v>103.00464246592702</v>
      </c>
      <c r="G9" s="64">
        <f t="shared" si="1"/>
        <v>102.40623155958374</v>
      </c>
      <c r="H9" s="64">
        <f>H8/G8*100</f>
        <v>317.08265656543904</v>
      </c>
      <c r="I9" s="64">
        <f t="shared" si="1"/>
        <v>100.75344918491102</v>
      </c>
      <c r="J9" s="64">
        <f t="shared" si="1"/>
        <v>103.431778853101</v>
      </c>
      <c r="K9" s="64">
        <f t="shared" si="1"/>
        <v>101.37555073031525</v>
      </c>
      <c r="L9" s="8"/>
    </row>
    <row r="10" spans="1:12" ht="12.75">
      <c r="A10" s="6" t="s">
        <v>36</v>
      </c>
      <c r="B10" s="53" t="s">
        <v>64</v>
      </c>
      <c r="C10" s="54">
        <f>C14+C18+C22</f>
        <v>14956.999999999998</v>
      </c>
      <c r="D10" s="54">
        <f aca="true" t="shared" si="2" ref="D10:K10">D14+D18+D22</f>
        <v>15748.100000000002</v>
      </c>
      <c r="E10" s="54">
        <f t="shared" si="2"/>
        <v>16454</v>
      </c>
      <c r="F10" s="54">
        <f t="shared" si="2"/>
        <v>16886.8</v>
      </c>
      <c r="G10" s="54">
        <f t="shared" si="2"/>
        <v>17270</v>
      </c>
      <c r="H10" s="54">
        <f t="shared" si="2"/>
        <v>52670.7</v>
      </c>
      <c r="I10" s="54">
        <f t="shared" si="2"/>
        <v>53020.9</v>
      </c>
      <c r="J10" s="54">
        <f t="shared" si="2"/>
        <v>54881.6</v>
      </c>
      <c r="K10" s="54">
        <f t="shared" si="2"/>
        <v>55588.6</v>
      </c>
      <c r="L10" s="8"/>
    </row>
    <row r="11" spans="1:12" ht="12.75">
      <c r="A11" s="56" t="s">
        <v>75</v>
      </c>
      <c r="B11" s="57"/>
      <c r="C11" s="21"/>
      <c r="D11" s="21"/>
      <c r="E11" s="21"/>
      <c r="F11" s="21"/>
      <c r="G11" s="21"/>
      <c r="H11" s="21"/>
      <c r="I11" s="21"/>
      <c r="J11" s="21"/>
      <c r="K11" s="106"/>
      <c r="L11" s="8"/>
    </row>
    <row r="12" spans="1:12" ht="15.75" customHeight="1">
      <c r="A12" s="52" t="s">
        <v>85</v>
      </c>
      <c r="B12" s="53" t="s">
        <v>64</v>
      </c>
      <c r="C12" s="54">
        <f>C28+C47+C105+C362+C385+C412</f>
        <v>0</v>
      </c>
      <c r="D12" s="54">
        <f aca="true" t="shared" si="3" ref="D12:K12">D28+D47+D105+D402+D425+D453</f>
        <v>0</v>
      </c>
      <c r="E12" s="54">
        <f t="shared" si="3"/>
        <v>0</v>
      </c>
      <c r="F12" s="54">
        <f t="shared" si="3"/>
        <v>0</v>
      </c>
      <c r="G12" s="54">
        <f t="shared" si="3"/>
        <v>0</v>
      </c>
      <c r="H12" s="54">
        <f t="shared" si="3"/>
        <v>34518.811881188114</v>
      </c>
      <c r="I12" s="54">
        <f t="shared" si="3"/>
        <v>34653.46534653466</v>
      </c>
      <c r="J12" s="54">
        <f t="shared" si="3"/>
        <v>36074.25742574257</v>
      </c>
      <c r="K12" s="54">
        <f t="shared" si="3"/>
        <v>36490.09900990099</v>
      </c>
      <c r="L12" s="8"/>
    </row>
    <row r="13" spans="1:12" ht="12.75">
      <c r="A13" s="6" t="s">
        <v>35</v>
      </c>
      <c r="B13" s="5" t="s">
        <v>37</v>
      </c>
      <c r="C13" s="55">
        <v>0</v>
      </c>
      <c r="D13" s="64">
        <v>0</v>
      </c>
      <c r="E13" s="64">
        <v>0</v>
      </c>
      <c r="F13" s="64">
        <v>0</v>
      </c>
      <c r="G13" s="64">
        <v>0</v>
      </c>
      <c r="H13" s="64">
        <v>100</v>
      </c>
      <c r="I13" s="64">
        <f>I12/H12*100</f>
        <v>100.39008719596147</v>
      </c>
      <c r="J13" s="64">
        <f>J12/I12*100</f>
        <v>104.1</v>
      </c>
      <c r="K13" s="64">
        <f>K12/J12*100</f>
        <v>101.15273775216139</v>
      </c>
      <c r="L13" s="8"/>
    </row>
    <row r="14" spans="1:12" ht="12.75">
      <c r="A14" s="6" t="s">
        <v>36</v>
      </c>
      <c r="B14" s="5" t="s">
        <v>33</v>
      </c>
      <c r="C14" s="54">
        <f aca="true" t="shared" si="4" ref="C14:K14">C30+C49+C107+C408+C427+C455</f>
        <v>0</v>
      </c>
      <c r="D14" s="54">
        <f t="shared" si="4"/>
        <v>0</v>
      </c>
      <c r="E14" s="54">
        <f t="shared" si="4"/>
        <v>0</v>
      </c>
      <c r="F14" s="54">
        <f t="shared" si="4"/>
        <v>0</v>
      </c>
      <c r="G14" s="54">
        <f t="shared" si="4"/>
        <v>0</v>
      </c>
      <c r="H14" s="54">
        <f t="shared" si="4"/>
        <v>34864</v>
      </c>
      <c r="I14" s="54">
        <f t="shared" si="4"/>
        <v>35000</v>
      </c>
      <c r="J14" s="54">
        <f t="shared" si="4"/>
        <v>36435</v>
      </c>
      <c r="K14" s="54">
        <f t="shared" si="4"/>
        <v>36855</v>
      </c>
      <c r="L14" s="8"/>
    </row>
    <row r="15" spans="1:12" ht="12.75">
      <c r="A15" s="56" t="s">
        <v>79</v>
      </c>
      <c r="B15" s="57"/>
      <c r="C15" s="58"/>
      <c r="D15" s="58"/>
      <c r="E15" s="58"/>
      <c r="F15" s="58"/>
      <c r="G15" s="58"/>
      <c r="H15" s="58"/>
      <c r="I15" s="58"/>
      <c r="J15" s="58"/>
      <c r="K15" s="116"/>
      <c r="L15" s="8"/>
    </row>
    <row r="16" spans="1:12" ht="12.75">
      <c r="A16" s="52" t="s">
        <v>85</v>
      </c>
      <c r="B16" s="53"/>
      <c r="C16" s="54">
        <f aca="true" t="shared" si="5" ref="C16:K16">C33+C51+C109+C411+C435+C458</f>
        <v>1105.4</v>
      </c>
      <c r="D16" s="54">
        <f t="shared" si="5"/>
        <v>1321.9801980198022</v>
      </c>
      <c r="E16" s="54">
        <f t="shared" si="5"/>
        <v>1340.4950495049507</v>
      </c>
      <c r="F16" s="54">
        <f t="shared" si="5"/>
        <v>1388.7128712871286</v>
      </c>
      <c r="G16" s="54">
        <f t="shared" si="5"/>
        <v>1390.09900990099</v>
      </c>
      <c r="H16" s="54">
        <f t="shared" si="5"/>
        <v>1440.09900990099</v>
      </c>
      <c r="I16" s="54">
        <f t="shared" si="5"/>
        <v>1441.4851485148515</v>
      </c>
      <c r="J16" s="54">
        <f t="shared" si="5"/>
        <v>1499.108910891089</v>
      </c>
      <c r="K16" s="54">
        <f t="shared" si="5"/>
        <v>1501.980198019802</v>
      </c>
      <c r="L16" s="8"/>
    </row>
    <row r="17" spans="1:12" ht="12.75">
      <c r="A17" s="6" t="s">
        <v>35</v>
      </c>
      <c r="B17" s="5" t="s">
        <v>37</v>
      </c>
      <c r="C17" s="54">
        <v>0</v>
      </c>
      <c r="D17" s="64">
        <f>D16/C16*100</f>
        <v>119.5929254586396</v>
      </c>
      <c r="E17" s="64">
        <f aca="true" t="shared" si="6" ref="E17:K17">E16/D16*100</f>
        <v>101.40053924505692</v>
      </c>
      <c r="F17" s="64">
        <f t="shared" si="6"/>
        <v>103.5970160277716</v>
      </c>
      <c r="G17" s="64">
        <f t="shared" si="6"/>
        <v>100.09981462997291</v>
      </c>
      <c r="H17" s="64">
        <f>H16/G16*100</f>
        <v>103.5968660968661</v>
      </c>
      <c r="I17" s="64">
        <f t="shared" si="6"/>
        <v>100.0962530079065</v>
      </c>
      <c r="J17" s="64">
        <f t="shared" si="6"/>
        <v>103.99752730269935</v>
      </c>
      <c r="K17" s="64">
        <f t="shared" si="6"/>
        <v>100.19153292384917</v>
      </c>
      <c r="L17" s="8"/>
    </row>
    <row r="18" spans="1:12" ht="12.75">
      <c r="A18" s="6" t="s">
        <v>36</v>
      </c>
      <c r="B18" s="5" t="s">
        <v>33</v>
      </c>
      <c r="C18" s="54">
        <f aca="true" t="shared" si="7" ref="C18:K18">C35+C53+C111+C413+C437+C460</f>
        <v>1105.4</v>
      </c>
      <c r="D18" s="54">
        <f t="shared" si="7"/>
        <v>1335.2</v>
      </c>
      <c r="E18" s="54">
        <f t="shared" si="7"/>
        <v>1353.9</v>
      </c>
      <c r="F18" s="54">
        <f t="shared" si="7"/>
        <v>1402.6</v>
      </c>
      <c r="G18" s="54">
        <f t="shared" si="7"/>
        <v>1404</v>
      </c>
      <c r="H18" s="54">
        <f t="shared" si="7"/>
        <v>1454.5</v>
      </c>
      <c r="I18" s="54">
        <f t="shared" si="7"/>
        <v>1455.9</v>
      </c>
      <c r="J18" s="54">
        <f t="shared" si="7"/>
        <v>1514.1</v>
      </c>
      <c r="K18" s="54">
        <f t="shared" si="7"/>
        <v>1517</v>
      </c>
      <c r="L18" s="8"/>
    </row>
    <row r="19" spans="1:12" ht="12.75">
      <c r="A19" s="140" t="s">
        <v>76</v>
      </c>
      <c r="B19" s="141"/>
      <c r="C19" s="21"/>
      <c r="D19" s="21"/>
      <c r="E19" s="21"/>
      <c r="F19" s="21"/>
      <c r="G19" s="21"/>
      <c r="H19" s="21"/>
      <c r="I19" s="21"/>
      <c r="J19" s="21"/>
      <c r="K19" s="106"/>
      <c r="L19" s="8"/>
    </row>
    <row r="20" spans="1:12" ht="12.75">
      <c r="A20" s="52" t="s">
        <v>85</v>
      </c>
      <c r="B20" s="53" t="s">
        <v>64</v>
      </c>
      <c r="C20" s="54">
        <f aca="true" t="shared" si="8" ref="C20:K20">C38+C55+C113+C372+C399+C422</f>
        <v>13851.599999999999</v>
      </c>
      <c r="D20" s="54">
        <f t="shared" si="8"/>
        <v>13469.747192981853</v>
      </c>
      <c r="E20" s="54">
        <f t="shared" si="8"/>
        <v>13944.93395298524</v>
      </c>
      <c r="F20" s="54">
        <f t="shared" si="8"/>
        <v>14355.988622111008</v>
      </c>
      <c r="G20" s="54">
        <f t="shared" si="8"/>
        <v>14733.456459793548</v>
      </c>
      <c r="H20" s="54">
        <f t="shared" si="8"/>
        <v>15166.087125020496</v>
      </c>
      <c r="I20" s="54">
        <f t="shared" si="8"/>
        <v>15415.248401898241</v>
      </c>
      <c r="J20" s="54">
        <f t="shared" si="8"/>
        <v>15704.548673249803</v>
      </c>
      <c r="K20" s="54">
        <f t="shared" si="8"/>
        <v>16018.700550977872</v>
      </c>
      <c r="L20" s="8"/>
    </row>
    <row r="21" spans="1:12" ht="12.75">
      <c r="A21" s="6" t="s">
        <v>35</v>
      </c>
      <c r="B21" s="5" t="s">
        <v>37</v>
      </c>
      <c r="C21" s="55">
        <v>100</v>
      </c>
      <c r="D21" s="64">
        <f>D20/C20*100</f>
        <v>97.24325848986294</v>
      </c>
      <c r="E21" s="64">
        <f aca="true" t="shared" si="9" ref="E21:K21">E20/D20*100</f>
        <v>103.5278075616072</v>
      </c>
      <c r="F21" s="64">
        <f t="shared" si="9"/>
        <v>102.94769893146587</v>
      </c>
      <c r="G21" s="64">
        <f t="shared" si="9"/>
        <v>102.62934060215933</v>
      </c>
      <c r="H21" s="64">
        <f>H20/G20*100</f>
        <v>102.9363826906983</v>
      </c>
      <c r="I21" s="64">
        <f t="shared" si="9"/>
        <v>101.6428843829249</v>
      </c>
      <c r="J21" s="64">
        <f t="shared" si="9"/>
        <v>101.87671495008759</v>
      </c>
      <c r="K21" s="64">
        <f t="shared" si="9"/>
        <v>102.00038781288366</v>
      </c>
      <c r="L21" s="8"/>
    </row>
    <row r="22" spans="1:12" ht="12.75">
      <c r="A22" s="6" t="s">
        <v>36</v>
      </c>
      <c r="B22" s="5" t="s">
        <v>64</v>
      </c>
      <c r="C22" s="54">
        <f aca="true" t="shared" si="10" ref="C22:K22">C40+C57+C75+C115+C374+C401+C424</f>
        <v>13851.599999999999</v>
      </c>
      <c r="D22" s="54">
        <f t="shared" si="10"/>
        <v>14412.900000000001</v>
      </c>
      <c r="E22" s="54">
        <f t="shared" si="10"/>
        <v>15100.1</v>
      </c>
      <c r="F22" s="54">
        <f t="shared" si="10"/>
        <v>15484.2</v>
      </c>
      <c r="G22" s="54">
        <f t="shared" si="10"/>
        <v>15866</v>
      </c>
      <c r="H22" s="54">
        <f t="shared" si="10"/>
        <v>16352.2</v>
      </c>
      <c r="I22" s="54">
        <f t="shared" si="10"/>
        <v>16565</v>
      </c>
      <c r="J22" s="54">
        <f t="shared" si="10"/>
        <v>16932.5</v>
      </c>
      <c r="K22" s="54">
        <f t="shared" si="10"/>
        <v>17216.6</v>
      </c>
      <c r="L22" s="8"/>
    </row>
    <row r="23" spans="1:12" ht="108.75" customHeight="1">
      <c r="A23" s="59" t="s">
        <v>89</v>
      </c>
      <c r="B23" s="5"/>
      <c r="C23" s="39"/>
      <c r="D23" s="39"/>
      <c r="E23" s="39"/>
      <c r="F23" s="39"/>
      <c r="G23" s="39"/>
      <c r="H23" s="39"/>
      <c r="I23" s="39"/>
      <c r="J23" s="39"/>
      <c r="K23" s="40"/>
      <c r="L23" s="8"/>
    </row>
    <row r="24" spans="1:12" ht="12.75">
      <c r="A24" s="52" t="s">
        <v>85</v>
      </c>
      <c r="B24" s="53" t="s">
        <v>64</v>
      </c>
      <c r="C24" s="55">
        <f>C28+C33+C38</f>
        <v>0</v>
      </c>
      <c r="D24" s="55">
        <f aca="true" t="shared" si="11" ref="D24:K24">D28+D33+D38</f>
        <v>0</v>
      </c>
      <c r="E24" s="55">
        <f t="shared" si="11"/>
        <v>0</v>
      </c>
      <c r="F24" s="55">
        <f t="shared" si="11"/>
        <v>0</v>
      </c>
      <c r="G24" s="55">
        <f t="shared" si="11"/>
        <v>0</v>
      </c>
      <c r="H24" s="55">
        <f t="shared" si="11"/>
        <v>0</v>
      </c>
      <c r="I24" s="55">
        <f t="shared" si="11"/>
        <v>0</v>
      </c>
      <c r="J24" s="55">
        <f t="shared" si="11"/>
        <v>0</v>
      </c>
      <c r="K24" s="55">
        <f t="shared" si="11"/>
        <v>0</v>
      </c>
      <c r="L24" s="8"/>
    </row>
    <row r="25" spans="1:12" ht="12.75">
      <c r="A25" s="6" t="s">
        <v>35</v>
      </c>
      <c r="B25" s="5" t="s">
        <v>37</v>
      </c>
      <c r="C25" s="55"/>
      <c r="D25" s="55"/>
      <c r="E25" s="55"/>
      <c r="F25" s="55"/>
      <c r="G25" s="55"/>
      <c r="H25" s="55"/>
      <c r="I25" s="55"/>
      <c r="J25" s="55"/>
      <c r="K25" s="105"/>
      <c r="L25" s="8"/>
    </row>
    <row r="26" spans="1:12" ht="12.75">
      <c r="A26" s="6" t="s">
        <v>36</v>
      </c>
      <c r="B26" s="5" t="s">
        <v>64</v>
      </c>
      <c r="C26" s="55">
        <f>C30+C35+C40</f>
        <v>0</v>
      </c>
      <c r="D26" s="55">
        <f aca="true" t="shared" si="12" ref="D26:K26">D30+D35+D40</f>
        <v>0</v>
      </c>
      <c r="E26" s="55">
        <f t="shared" si="12"/>
        <v>0</v>
      </c>
      <c r="F26" s="55">
        <f t="shared" si="12"/>
        <v>0</v>
      </c>
      <c r="G26" s="55">
        <f t="shared" si="12"/>
        <v>0</v>
      </c>
      <c r="H26" s="55">
        <f t="shared" si="12"/>
        <v>0</v>
      </c>
      <c r="I26" s="55">
        <f t="shared" si="12"/>
        <v>0</v>
      </c>
      <c r="J26" s="55">
        <f t="shared" si="12"/>
        <v>0</v>
      </c>
      <c r="K26" s="55">
        <f t="shared" si="12"/>
        <v>0</v>
      </c>
      <c r="L26" s="8"/>
    </row>
    <row r="27" spans="1:12" ht="12.75">
      <c r="A27" s="56" t="s">
        <v>75</v>
      </c>
      <c r="B27" s="57"/>
      <c r="C27" s="21"/>
      <c r="D27" s="21"/>
      <c r="E27" s="21"/>
      <c r="F27" s="21"/>
      <c r="G27" s="21"/>
      <c r="H27" s="21"/>
      <c r="I27" s="21"/>
      <c r="J27" s="21"/>
      <c r="K27" s="106"/>
      <c r="L27" s="8"/>
    </row>
    <row r="28" spans="1:12" ht="12.75">
      <c r="A28" s="52" t="s">
        <v>85</v>
      </c>
      <c r="B28" s="53" t="s">
        <v>64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105">
        <v>0</v>
      </c>
      <c r="L28" s="8"/>
    </row>
    <row r="29" spans="1:12" ht="12.75">
      <c r="A29" s="6" t="s">
        <v>35</v>
      </c>
      <c r="B29" s="5" t="s">
        <v>37</v>
      </c>
      <c r="C29" s="55"/>
      <c r="D29" s="55"/>
      <c r="E29" s="55"/>
      <c r="F29" s="55"/>
      <c r="G29" s="55"/>
      <c r="H29" s="55"/>
      <c r="I29" s="55"/>
      <c r="J29" s="55"/>
      <c r="K29" s="105"/>
      <c r="L29" s="8"/>
    </row>
    <row r="30" spans="1:12" ht="12.75">
      <c r="A30" s="6" t="s">
        <v>36</v>
      </c>
      <c r="B30" s="5" t="s">
        <v>33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105">
        <v>0</v>
      </c>
      <c r="L30" s="8"/>
    </row>
    <row r="31" spans="1:12" ht="25.5">
      <c r="A31" s="60" t="s">
        <v>34</v>
      </c>
      <c r="B31" s="5"/>
      <c r="C31" s="21"/>
      <c r="D31" s="21"/>
      <c r="E31" s="21"/>
      <c r="F31" s="21"/>
      <c r="G31" s="21"/>
      <c r="H31" s="21"/>
      <c r="I31" s="21"/>
      <c r="J31" s="21"/>
      <c r="K31" s="106"/>
      <c r="L31" s="8"/>
    </row>
    <row r="32" spans="1:12" ht="12.75">
      <c r="A32" s="56" t="s">
        <v>79</v>
      </c>
      <c r="B32" s="57"/>
      <c r="C32" s="21"/>
      <c r="D32" s="21"/>
      <c r="E32" s="21"/>
      <c r="F32" s="21"/>
      <c r="G32" s="21"/>
      <c r="H32" s="21"/>
      <c r="I32" s="21"/>
      <c r="J32" s="21"/>
      <c r="K32" s="106"/>
      <c r="L32" s="8"/>
    </row>
    <row r="33" spans="1:12" ht="12.75">
      <c r="A33" s="52" t="s">
        <v>85</v>
      </c>
      <c r="B33" s="53" t="s">
        <v>64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105">
        <v>0</v>
      </c>
      <c r="L33" s="8"/>
    </row>
    <row r="34" spans="1:12" ht="12.75">
      <c r="A34" s="6" t="s">
        <v>35</v>
      </c>
      <c r="B34" s="5" t="s">
        <v>37</v>
      </c>
      <c r="C34" s="55"/>
      <c r="D34" s="55"/>
      <c r="E34" s="55"/>
      <c r="F34" s="55"/>
      <c r="G34" s="55"/>
      <c r="H34" s="55"/>
      <c r="I34" s="55"/>
      <c r="J34" s="55"/>
      <c r="K34" s="105"/>
      <c r="L34" s="8"/>
    </row>
    <row r="35" spans="1:12" ht="12.75">
      <c r="A35" s="6" t="s">
        <v>36</v>
      </c>
      <c r="B35" s="5" t="s">
        <v>33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105">
        <v>0</v>
      </c>
      <c r="L35" s="8"/>
    </row>
    <row r="36" spans="1:12" ht="25.5">
      <c r="A36" s="60" t="s">
        <v>34</v>
      </c>
      <c r="B36" s="5"/>
      <c r="C36" s="21"/>
      <c r="D36" s="21"/>
      <c r="E36" s="21"/>
      <c r="F36" s="21"/>
      <c r="G36" s="21"/>
      <c r="H36" s="21"/>
      <c r="I36" s="21"/>
      <c r="J36" s="21"/>
      <c r="K36" s="106"/>
      <c r="L36" s="8"/>
    </row>
    <row r="37" spans="1:12" ht="12.75">
      <c r="A37" s="140" t="s">
        <v>76</v>
      </c>
      <c r="B37" s="141"/>
      <c r="C37" s="21"/>
      <c r="D37" s="21"/>
      <c r="E37" s="21"/>
      <c r="F37" s="21"/>
      <c r="G37" s="21"/>
      <c r="H37" s="21"/>
      <c r="I37" s="21"/>
      <c r="J37" s="21"/>
      <c r="K37" s="106"/>
      <c r="L37" s="8"/>
    </row>
    <row r="38" spans="1:12" ht="12.75">
      <c r="A38" s="52" t="s">
        <v>85</v>
      </c>
      <c r="B38" s="53" t="s">
        <v>64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105">
        <v>0</v>
      </c>
      <c r="L38" s="8"/>
    </row>
    <row r="39" spans="1:12" ht="12.75">
      <c r="A39" s="6" t="s">
        <v>35</v>
      </c>
      <c r="B39" s="5" t="s">
        <v>37</v>
      </c>
      <c r="C39" s="55"/>
      <c r="D39" s="55"/>
      <c r="E39" s="55"/>
      <c r="F39" s="55"/>
      <c r="G39" s="55"/>
      <c r="H39" s="55"/>
      <c r="I39" s="55"/>
      <c r="J39" s="55"/>
      <c r="K39" s="105"/>
      <c r="L39" s="8"/>
    </row>
    <row r="40" spans="1:12" ht="12.75">
      <c r="A40" s="6" t="s">
        <v>36</v>
      </c>
      <c r="B40" s="5" t="s">
        <v>33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105">
        <v>0</v>
      </c>
      <c r="L40" s="8"/>
    </row>
    <row r="41" spans="1:12" ht="25.5">
      <c r="A41" s="60" t="s">
        <v>34</v>
      </c>
      <c r="B41" s="5"/>
      <c r="C41" s="21"/>
      <c r="D41" s="39"/>
      <c r="E41" s="21"/>
      <c r="F41" s="21"/>
      <c r="G41" s="21"/>
      <c r="H41" s="21"/>
      <c r="I41" s="21"/>
      <c r="J41" s="21"/>
      <c r="K41" s="106"/>
      <c r="L41" s="8"/>
    </row>
    <row r="42" spans="1:12" ht="85.5" customHeight="1">
      <c r="A42" s="59" t="s">
        <v>90</v>
      </c>
      <c r="B42" s="61"/>
      <c r="C42" s="41"/>
      <c r="D42" s="41"/>
      <c r="E42" s="41"/>
      <c r="F42" s="41"/>
      <c r="G42" s="41"/>
      <c r="H42" s="41"/>
      <c r="I42" s="41"/>
      <c r="J42" s="41"/>
      <c r="K42" s="41"/>
      <c r="L42" s="8"/>
    </row>
    <row r="43" spans="1:12" ht="12.75">
      <c r="A43" s="52" t="s">
        <v>85</v>
      </c>
      <c r="B43" s="53" t="s">
        <v>64</v>
      </c>
      <c r="C43" s="12">
        <f>C47+C51+C55</f>
        <v>368.7</v>
      </c>
      <c r="D43" s="12">
        <f aca="true" t="shared" si="13" ref="D43:K43">D47+D51+D55</f>
        <v>319.79535746216766</v>
      </c>
      <c r="E43" s="12">
        <f t="shared" si="13"/>
        <v>362.0882734593028</v>
      </c>
      <c r="F43" s="12">
        <f t="shared" si="13"/>
        <v>377.28638213911154</v>
      </c>
      <c r="G43" s="12">
        <f t="shared" si="13"/>
        <v>392.1289795047728</v>
      </c>
      <c r="H43" s="12">
        <f t="shared" si="13"/>
        <v>393.1066356186785</v>
      </c>
      <c r="I43" s="12">
        <f t="shared" si="13"/>
        <v>407.7714773272659</v>
      </c>
      <c r="J43" s="12">
        <f t="shared" si="13"/>
        <v>409.63791172654066</v>
      </c>
      <c r="K43" s="12">
        <f t="shared" si="13"/>
        <v>424.0361199495174</v>
      </c>
      <c r="L43" s="8"/>
    </row>
    <row r="44" spans="1:12" ht="12.75">
      <c r="A44" s="6" t="s">
        <v>35</v>
      </c>
      <c r="B44" s="5" t="s">
        <v>37</v>
      </c>
      <c r="C44" s="12">
        <v>100</v>
      </c>
      <c r="D44" s="64">
        <f>D43/C43*100</f>
        <v>86.735925538966</v>
      </c>
      <c r="E44" s="64">
        <f aca="true" t="shared" si="14" ref="E44:K44">E43/D43*100</f>
        <v>113.22499373748364</v>
      </c>
      <c r="F44" s="64">
        <f t="shared" si="14"/>
        <v>104.19734904270987</v>
      </c>
      <c r="G44" s="64">
        <f t="shared" si="14"/>
        <v>103.93404004711428</v>
      </c>
      <c r="H44" s="64">
        <f>H43/G43*100</f>
        <v>100.2493200362647</v>
      </c>
      <c r="I44" s="64">
        <f t="shared" si="14"/>
        <v>103.73049966086367</v>
      </c>
      <c r="J44" s="64">
        <f t="shared" si="14"/>
        <v>100.45771578029643</v>
      </c>
      <c r="K44" s="64">
        <f t="shared" si="14"/>
        <v>103.51486222607942</v>
      </c>
      <c r="L44" s="8"/>
    </row>
    <row r="45" spans="1:12" ht="12.75">
      <c r="A45" s="6" t="s">
        <v>36</v>
      </c>
      <c r="B45" s="5" t="s">
        <v>64</v>
      </c>
      <c r="C45" s="63">
        <f aca="true" t="shared" si="15" ref="C45:K45">C49+C53+C57</f>
        <v>368.7</v>
      </c>
      <c r="D45" s="63">
        <f t="shared" si="15"/>
        <v>386.3</v>
      </c>
      <c r="E45" s="63">
        <f t="shared" si="15"/>
        <v>407.4</v>
      </c>
      <c r="F45" s="63">
        <f t="shared" si="15"/>
        <v>424.5</v>
      </c>
      <c r="G45" s="63">
        <f t="shared" si="15"/>
        <v>441.2</v>
      </c>
      <c r="H45" s="63">
        <f t="shared" si="15"/>
        <v>442.3</v>
      </c>
      <c r="I45" s="63">
        <f t="shared" si="15"/>
        <v>458.8</v>
      </c>
      <c r="J45" s="63">
        <f t="shared" si="15"/>
        <v>460.9</v>
      </c>
      <c r="K45" s="63">
        <f t="shared" si="15"/>
        <v>477.1</v>
      </c>
      <c r="L45" s="8"/>
    </row>
    <row r="46" spans="1:12" ht="12.75">
      <c r="A46" s="56" t="s">
        <v>75</v>
      </c>
      <c r="B46" s="57"/>
      <c r="C46" s="62"/>
      <c r="D46" s="62"/>
      <c r="E46" s="62"/>
      <c r="F46" s="62"/>
      <c r="G46" s="62"/>
      <c r="H46" s="62"/>
      <c r="I46" s="62"/>
      <c r="J46" s="62"/>
      <c r="K46" s="62"/>
      <c r="L46" s="8"/>
    </row>
    <row r="47" spans="1:12" ht="12.75">
      <c r="A47" s="52" t="s">
        <v>85</v>
      </c>
      <c r="B47" s="53" t="s">
        <v>64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8"/>
    </row>
    <row r="48" spans="1:12" ht="12.75">
      <c r="A48" s="6" t="s">
        <v>35</v>
      </c>
      <c r="B48" s="5" t="s">
        <v>37</v>
      </c>
      <c r="C48" s="64"/>
      <c r="D48" s="64"/>
      <c r="E48" s="64"/>
      <c r="F48" s="64"/>
      <c r="G48" s="64"/>
      <c r="H48" s="64"/>
      <c r="I48" s="64"/>
      <c r="J48" s="64"/>
      <c r="K48" s="64"/>
      <c r="L48" s="8"/>
    </row>
    <row r="49" spans="1:12" ht="12.75">
      <c r="A49" s="6" t="s">
        <v>36</v>
      </c>
      <c r="B49" s="5" t="s">
        <v>33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8"/>
    </row>
    <row r="50" spans="1:12" ht="12.75">
      <c r="A50" s="56" t="s">
        <v>79</v>
      </c>
      <c r="B50" s="57"/>
      <c r="C50" s="62"/>
      <c r="D50" s="62"/>
      <c r="E50" s="62"/>
      <c r="F50" s="62"/>
      <c r="G50" s="62"/>
      <c r="H50" s="62"/>
      <c r="I50" s="62"/>
      <c r="J50" s="62"/>
      <c r="K50" s="62"/>
      <c r="L50" s="8"/>
    </row>
    <row r="51" spans="1:12" ht="12.75">
      <c r="A51" s="52" t="s">
        <v>85</v>
      </c>
      <c r="B51" s="53" t="s">
        <v>64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8"/>
    </row>
    <row r="52" spans="1:12" ht="12.75">
      <c r="A52" s="6" t="s">
        <v>35</v>
      </c>
      <c r="B52" s="5" t="s">
        <v>37</v>
      </c>
      <c r="C52" s="12"/>
      <c r="D52" s="12"/>
      <c r="E52" s="12"/>
      <c r="F52" s="12"/>
      <c r="G52" s="12"/>
      <c r="H52" s="12"/>
      <c r="I52" s="12"/>
      <c r="J52" s="12"/>
      <c r="K52" s="12"/>
      <c r="L52" s="8"/>
    </row>
    <row r="53" spans="1:12" ht="12.75">
      <c r="A53" s="6" t="s">
        <v>36</v>
      </c>
      <c r="B53" s="5" t="s">
        <v>33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8"/>
    </row>
    <row r="54" spans="1:12" ht="12.75">
      <c r="A54" s="140" t="s">
        <v>76</v>
      </c>
      <c r="B54" s="141"/>
      <c r="C54" s="65"/>
      <c r="D54" s="65"/>
      <c r="E54" s="107"/>
      <c r="F54" s="107"/>
      <c r="G54" s="107"/>
      <c r="H54" s="108"/>
      <c r="I54" s="108"/>
      <c r="J54" s="108"/>
      <c r="K54" s="108"/>
      <c r="L54" s="8"/>
    </row>
    <row r="55" spans="1:12" ht="12.75">
      <c r="A55" s="52" t="s">
        <v>85</v>
      </c>
      <c r="B55" s="5" t="s">
        <v>64</v>
      </c>
      <c r="C55" s="66">
        <f>C92</f>
        <v>368.7</v>
      </c>
      <c r="D55" s="66">
        <f>D57/101/119.6*100*100</f>
        <v>319.79535746216766</v>
      </c>
      <c r="E55" s="66">
        <f>E57/101/111.4*100*100</f>
        <v>362.0882734593028</v>
      </c>
      <c r="F55" s="66">
        <f aca="true" t="shared" si="16" ref="F55:K55">F57/101/111.4*100*100</f>
        <v>377.28638213911154</v>
      </c>
      <c r="G55" s="66">
        <f t="shared" si="16"/>
        <v>392.1289795047728</v>
      </c>
      <c r="H55" s="66">
        <f t="shared" si="16"/>
        <v>393.1066356186785</v>
      </c>
      <c r="I55" s="66">
        <f t="shared" si="16"/>
        <v>407.7714773272659</v>
      </c>
      <c r="J55" s="66">
        <f t="shared" si="16"/>
        <v>409.63791172654066</v>
      </c>
      <c r="K55" s="66">
        <f t="shared" si="16"/>
        <v>424.0361199495174</v>
      </c>
      <c r="L55" s="8"/>
    </row>
    <row r="56" spans="1:12" ht="12.75">
      <c r="A56" s="6" t="s">
        <v>35</v>
      </c>
      <c r="B56" s="5" t="s">
        <v>37</v>
      </c>
      <c r="C56" s="64">
        <v>100</v>
      </c>
      <c r="D56" s="64">
        <f>D55/C55*100</f>
        <v>86.735925538966</v>
      </c>
      <c r="E56" s="64">
        <f aca="true" t="shared" si="17" ref="E56:K56">E55/D55*100</f>
        <v>113.22499373748364</v>
      </c>
      <c r="F56" s="64">
        <f t="shared" si="17"/>
        <v>104.19734904270987</v>
      </c>
      <c r="G56" s="64">
        <f t="shared" si="17"/>
        <v>103.93404004711428</v>
      </c>
      <c r="H56" s="64">
        <f>H55/G55*100</f>
        <v>100.2493200362647</v>
      </c>
      <c r="I56" s="64">
        <f t="shared" si="17"/>
        <v>103.73049966086367</v>
      </c>
      <c r="J56" s="64">
        <f t="shared" si="17"/>
        <v>100.45771578029643</v>
      </c>
      <c r="K56" s="64">
        <f t="shared" si="17"/>
        <v>103.51486222607942</v>
      </c>
      <c r="L56" s="8"/>
    </row>
    <row r="57" spans="1:12" ht="12.75">
      <c r="A57" s="6" t="s">
        <v>36</v>
      </c>
      <c r="B57" s="5" t="s">
        <v>33</v>
      </c>
      <c r="C57" s="66">
        <f>C94</f>
        <v>368.7</v>
      </c>
      <c r="D57" s="66">
        <f>D94</f>
        <v>386.3</v>
      </c>
      <c r="E57" s="66">
        <f>E94</f>
        <v>407.4</v>
      </c>
      <c r="F57" s="66">
        <f aca="true" t="shared" si="18" ref="F57:K57">F94</f>
        <v>424.5</v>
      </c>
      <c r="G57" s="66">
        <f t="shared" si="18"/>
        <v>441.2</v>
      </c>
      <c r="H57" s="66">
        <f t="shared" si="18"/>
        <v>442.3</v>
      </c>
      <c r="I57" s="66">
        <f t="shared" si="18"/>
        <v>458.8</v>
      </c>
      <c r="J57" s="66">
        <f t="shared" si="18"/>
        <v>460.9</v>
      </c>
      <c r="K57" s="66">
        <f t="shared" si="18"/>
        <v>477.1</v>
      </c>
      <c r="L57" s="8"/>
    </row>
    <row r="58" spans="1:12" ht="25.5">
      <c r="A58" s="67" t="s">
        <v>104</v>
      </c>
      <c r="B58" s="61"/>
      <c r="C58" s="110"/>
      <c r="D58" s="110"/>
      <c r="E58" s="110"/>
      <c r="F58" s="110"/>
      <c r="G58" s="110"/>
      <c r="H58" s="110"/>
      <c r="I58" s="110"/>
      <c r="J58" s="110"/>
      <c r="K58" s="110"/>
      <c r="L58" s="8"/>
    </row>
    <row r="59" spans="1:12" ht="12.75">
      <c r="A59" s="52" t="s">
        <v>85</v>
      </c>
      <c r="B59" s="53" t="s">
        <v>64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8"/>
    </row>
    <row r="60" spans="1:12" ht="12.75">
      <c r="A60" s="6" t="s">
        <v>35</v>
      </c>
      <c r="B60" s="5" t="s">
        <v>37</v>
      </c>
      <c r="C60" s="68"/>
      <c r="D60" s="68"/>
      <c r="E60" s="68"/>
      <c r="F60" s="68"/>
      <c r="G60" s="68"/>
      <c r="H60" s="68"/>
      <c r="I60" s="68"/>
      <c r="J60" s="68"/>
      <c r="K60" s="68"/>
      <c r="L60" s="8"/>
    </row>
    <row r="61" spans="1:12" ht="13.5" customHeight="1">
      <c r="A61" s="6" t="s">
        <v>36</v>
      </c>
      <c r="B61" s="5" t="s">
        <v>64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8"/>
    </row>
    <row r="62" spans="1:12" ht="12.75">
      <c r="A62" s="56" t="s">
        <v>75</v>
      </c>
      <c r="B62" s="57"/>
      <c r="C62" s="68"/>
      <c r="D62" s="68"/>
      <c r="E62" s="68"/>
      <c r="F62" s="68"/>
      <c r="G62" s="68"/>
      <c r="H62" s="68"/>
      <c r="I62" s="68"/>
      <c r="J62" s="68"/>
      <c r="K62" s="68"/>
      <c r="L62" s="8"/>
    </row>
    <row r="63" spans="1:12" ht="12.75">
      <c r="A63" s="52" t="s">
        <v>84</v>
      </c>
      <c r="B63" s="53" t="s">
        <v>64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8"/>
    </row>
    <row r="64" spans="1:12" ht="12.75">
      <c r="A64" s="6" t="s">
        <v>35</v>
      </c>
      <c r="B64" s="5" t="s">
        <v>37</v>
      </c>
      <c r="C64" s="68"/>
      <c r="D64" s="68"/>
      <c r="E64" s="68"/>
      <c r="F64" s="68"/>
      <c r="G64" s="68"/>
      <c r="H64" s="68"/>
      <c r="I64" s="68"/>
      <c r="J64" s="68"/>
      <c r="K64" s="68"/>
      <c r="L64" s="8"/>
    </row>
    <row r="65" spans="1:12" ht="12.75">
      <c r="A65" s="6" t="s">
        <v>36</v>
      </c>
      <c r="B65" s="5" t="s">
        <v>33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8"/>
    </row>
    <row r="66" spans="1:12" ht="20.25" customHeight="1">
      <c r="A66" s="60" t="s">
        <v>34</v>
      </c>
      <c r="B66" s="5"/>
      <c r="C66" s="68"/>
      <c r="D66" s="68"/>
      <c r="E66" s="68"/>
      <c r="F66" s="68"/>
      <c r="G66" s="68"/>
      <c r="H66" s="68"/>
      <c r="I66" s="68"/>
      <c r="J66" s="68"/>
      <c r="K66" s="68"/>
      <c r="L66" s="8"/>
    </row>
    <row r="67" spans="1:12" ht="12.75">
      <c r="A67" s="56" t="s">
        <v>79</v>
      </c>
      <c r="B67" s="57"/>
      <c r="C67" s="68"/>
      <c r="D67" s="68"/>
      <c r="E67" s="68"/>
      <c r="F67" s="68"/>
      <c r="G67" s="68"/>
      <c r="H67" s="68"/>
      <c r="I67" s="68"/>
      <c r="J67" s="68"/>
      <c r="K67" s="68"/>
      <c r="L67" s="8"/>
    </row>
    <row r="68" spans="1:12" ht="12.75">
      <c r="A68" s="52" t="s">
        <v>85</v>
      </c>
      <c r="B68" s="53" t="s">
        <v>64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8"/>
    </row>
    <row r="69" spans="1:12" ht="12.75">
      <c r="A69" s="6" t="s">
        <v>35</v>
      </c>
      <c r="B69" s="5" t="s">
        <v>37</v>
      </c>
      <c r="C69" s="68"/>
      <c r="D69" s="68"/>
      <c r="E69" s="68"/>
      <c r="F69" s="68"/>
      <c r="G69" s="68"/>
      <c r="H69" s="68"/>
      <c r="I69" s="68"/>
      <c r="J69" s="68"/>
      <c r="K69" s="68"/>
      <c r="L69" s="8"/>
    </row>
    <row r="70" spans="1:12" ht="12.75">
      <c r="A70" s="6" t="s">
        <v>36</v>
      </c>
      <c r="B70" s="5" t="s">
        <v>33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8"/>
    </row>
    <row r="71" spans="1:12" ht="25.5">
      <c r="A71" s="60" t="s">
        <v>34</v>
      </c>
      <c r="B71" s="5"/>
      <c r="C71" s="68"/>
      <c r="D71" s="68"/>
      <c r="E71" s="68"/>
      <c r="F71" s="68"/>
      <c r="G71" s="68"/>
      <c r="H71" s="68"/>
      <c r="I71" s="68"/>
      <c r="J71" s="68"/>
      <c r="K71" s="68"/>
      <c r="L71" s="8"/>
    </row>
    <row r="72" spans="1:12" ht="12.75">
      <c r="A72" s="140" t="s">
        <v>76</v>
      </c>
      <c r="B72" s="141"/>
      <c r="C72" s="68"/>
      <c r="D72" s="68"/>
      <c r="E72" s="68"/>
      <c r="F72" s="68"/>
      <c r="G72" s="68"/>
      <c r="H72" s="68"/>
      <c r="I72" s="68"/>
      <c r="J72" s="68"/>
      <c r="K72" s="68"/>
      <c r="L72" s="8"/>
    </row>
    <row r="73" spans="1:12" ht="12.75">
      <c r="A73" s="52" t="s">
        <v>85</v>
      </c>
      <c r="B73" s="53" t="s">
        <v>64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8"/>
    </row>
    <row r="74" spans="1:12" ht="15.75" customHeight="1">
      <c r="A74" s="6" t="s">
        <v>35</v>
      </c>
      <c r="B74" s="5" t="s">
        <v>37</v>
      </c>
      <c r="C74" s="68"/>
      <c r="D74" s="68"/>
      <c r="E74" s="68"/>
      <c r="F74" s="68"/>
      <c r="G74" s="68"/>
      <c r="H74" s="68"/>
      <c r="I74" s="68"/>
      <c r="J74" s="68"/>
      <c r="K74" s="68"/>
      <c r="L74" s="8"/>
    </row>
    <row r="75" spans="1:12" ht="12.75">
      <c r="A75" s="6" t="s">
        <v>36</v>
      </c>
      <c r="B75" s="5" t="s">
        <v>33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8"/>
    </row>
    <row r="76" spans="1:12" ht="25.5">
      <c r="A76" s="60" t="s">
        <v>34</v>
      </c>
      <c r="B76" s="69"/>
      <c r="C76" s="44"/>
      <c r="D76" s="44"/>
      <c r="E76" s="68"/>
      <c r="F76" s="68"/>
      <c r="G76" s="68"/>
      <c r="H76" s="68"/>
      <c r="I76" s="68"/>
      <c r="J76" s="68"/>
      <c r="K76" s="103"/>
      <c r="L76" s="8"/>
    </row>
    <row r="77" spans="1:12" ht="35.25" customHeight="1">
      <c r="A77" s="67" t="s">
        <v>103</v>
      </c>
      <c r="B77" s="69"/>
      <c r="C77" s="44"/>
      <c r="D77" s="44"/>
      <c r="E77" s="44"/>
      <c r="F77" s="44"/>
      <c r="G77" s="44"/>
      <c r="H77" s="44"/>
      <c r="I77" s="44"/>
      <c r="J77" s="44"/>
      <c r="K77" s="44"/>
      <c r="L77" s="8"/>
    </row>
    <row r="78" spans="1:12" ht="12.75">
      <c r="A78" s="52" t="s">
        <v>85</v>
      </c>
      <c r="B78" s="53" t="s">
        <v>64</v>
      </c>
      <c r="C78" s="63">
        <f>C92</f>
        <v>368.7</v>
      </c>
      <c r="D78" s="63">
        <f aca="true" t="shared" si="19" ref="D78:K78">D92</f>
        <v>319.79535746216766</v>
      </c>
      <c r="E78" s="63">
        <f t="shared" si="19"/>
        <v>337.2628232722938</v>
      </c>
      <c r="F78" s="63">
        <f t="shared" si="19"/>
        <v>351.4189211563297</v>
      </c>
      <c r="G78" s="63">
        <f t="shared" si="19"/>
        <v>365.24388224775663</v>
      </c>
      <c r="H78" s="63">
        <f t="shared" si="19"/>
        <v>366.1545084274314</v>
      </c>
      <c r="I78" s="63">
        <f t="shared" si="19"/>
        <v>379.8139011225538</v>
      </c>
      <c r="J78" s="63">
        <f t="shared" si="19"/>
        <v>381.55236928375115</v>
      </c>
      <c r="K78" s="63">
        <f t="shared" si="19"/>
        <v>394.96340938441676</v>
      </c>
      <c r="L78" s="8"/>
    </row>
    <row r="79" spans="1:12" ht="12.75">
      <c r="A79" s="6" t="s">
        <v>35</v>
      </c>
      <c r="B79" s="5" t="s">
        <v>37</v>
      </c>
      <c r="C79" s="63">
        <v>100</v>
      </c>
      <c r="D79" s="64">
        <f>D78/C78*100</f>
        <v>86.735925538966</v>
      </c>
      <c r="E79" s="64">
        <f aca="true" t="shared" si="20" ref="E79:K79">E78/D78*100</f>
        <v>105.46207610665286</v>
      </c>
      <c r="F79" s="64">
        <f t="shared" si="20"/>
        <v>104.19734904270987</v>
      </c>
      <c r="G79" s="64">
        <f t="shared" si="20"/>
        <v>103.93404004711427</v>
      </c>
      <c r="H79" s="64">
        <f>H78/G78*100</f>
        <v>100.24932003626472</v>
      </c>
      <c r="I79" s="64">
        <f t="shared" si="20"/>
        <v>103.73049966086367</v>
      </c>
      <c r="J79" s="64">
        <f t="shared" si="20"/>
        <v>100.45771578029643</v>
      </c>
      <c r="K79" s="64">
        <f t="shared" si="20"/>
        <v>103.51486222607942</v>
      </c>
      <c r="L79" s="8"/>
    </row>
    <row r="80" spans="1:12" ht="12.75">
      <c r="A80" s="6" t="s">
        <v>36</v>
      </c>
      <c r="B80" s="5" t="s">
        <v>64</v>
      </c>
      <c r="C80" s="63">
        <f>C94</f>
        <v>368.7</v>
      </c>
      <c r="D80" s="63">
        <f aca="true" t="shared" si="21" ref="D80:K80">D94</f>
        <v>386.3</v>
      </c>
      <c r="E80" s="63">
        <f t="shared" si="21"/>
        <v>407.4</v>
      </c>
      <c r="F80" s="63">
        <f t="shared" si="21"/>
        <v>424.5</v>
      </c>
      <c r="G80" s="63">
        <f t="shared" si="21"/>
        <v>441.2</v>
      </c>
      <c r="H80" s="63">
        <f t="shared" si="21"/>
        <v>442.3</v>
      </c>
      <c r="I80" s="63">
        <f t="shared" si="21"/>
        <v>458.8</v>
      </c>
      <c r="J80" s="63">
        <f t="shared" si="21"/>
        <v>460.9</v>
      </c>
      <c r="K80" s="63">
        <f t="shared" si="21"/>
        <v>477.1</v>
      </c>
      <c r="L80" s="8"/>
    </row>
    <row r="81" spans="1:12" ht="12.75">
      <c r="A81" s="56" t="s">
        <v>75</v>
      </c>
      <c r="B81" s="57"/>
      <c r="C81" s="68"/>
      <c r="D81" s="68"/>
      <c r="E81" s="44"/>
      <c r="F81" s="44"/>
      <c r="G81" s="44"/>
      <c r="H81" s="44"/>
      <c r="I81" s="44"/>
      <c r="J81" s="44"/>
      <c r="K81" s="111"/>
      <c r="L81" s="8"/>
    </row>
    <row r="82" spans="1:12" ht="15.75" customHeight="1">
      <c r="A82" s="52" t="s">
        <v>85</v>
      </c>
      <c r="B82" s="53" t="s">
        <v>64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104">
        <v>0</v>
      </c>
      <c r="L82" s="8"/>
    </row>
    <row r="83" spans="1:12" ht="12.75">
      <c r="A83" s="6" t="s">
        <v>35</v>
      </c>
      <c r="B83" s="5" t="s">
        <v>37</v>
      </c>
      <c r="C83" s="63"/>
      <c r="D83" s="63"/>
      <c r="E83" s="63"/>
      <c r="F83" s="63"/>
      <c r="G83" s="63"/>
      <c r="H83" s="63"/>
      <c r="I83" s="63"/>
      <c r="J83" s="63"/>
      <c r="K83" s="104"/>
      <c r="L83" s="8"/>
    </row>
    <row r="84" spans="1:12" ht="12.75">
      <c r="A84" s="6" t="s">
        <v>36</v>
      </c>
      <c r="B84" s="5" t="s">
        <v>33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8"/>
    </row>
    <row r="85" spans="1:12" ht="25.5">
      <c r="A85" s="60" t="s">
        <v>34</v>
      </c>
      <c r="B85" s="5"/>
      <c r="C85" s="68"/>
      <c r="D85" s="68"/>
      <c r="E85" s="68"/>
      <c r="F85" s="68"/>
      <c r="G85" s="68"/>
      <c r="H85" s="68"/>
      <c r="I85" s="68"/>
      <c r="J85" s="68"/>
      <c r="K85" s="103"/>
      <c r="L85" s="8"/>
    </row>
    <row r="86" spans="1:12" ht="12.75">
      <c r="A86" s="56" t="s">
        <v>79</v>
      </c>
      <c r="B86" s="57"/>
      <c r="C86" s="68"/>
      <c r="D86" s="68"/>
      <c r="E86" s="68"/>
      <c r="F86" s="68"/>
      <c r="G86" s="68"/>
      <c r="H86" s="68"/>
      <c r="I86" s="68"/>
      <c r="J86" s="68"/>
      <c r="K86" s="103"/>
      <c r="L86" s="8"/>
    </row>
    <row r="87" spans="1:12" ht="12.75">
      <c r="A87" s="52" t="s">
        <v>85</v>
      </c>
      <c r="B87" s="53" t="s">
        <v>64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104">
        <v>0</v>
      </c>
      <c r="L87" s="8"/>
    </row>
    <row r="88" spans="1:12" ht="12.75">
      <c r="A88" s="6" t="s">
        <v>35</v>
      </c>
      <c r="B88" s="5" t="s">
        <v>37</v>
      </c>
      <c r="C88" s="63"/>
      <c r="D88" s="63"/>
      <c r="E88" s="63"/>
      <c r="F88" s="63"/>
      <c r="G88" s="63"/>
      <c r="H88" s="63"/>
      <c r="I88" s="63"/>
      <c r="J88" s="63"/>
      <c r="K88" s="104"/>
      <c r="L88" s="8"/>
    </row>
    <row r="89" spans="1:12" ht="12.75">
      <c r="A89" s="6" t="s">
        <v>36</v>
      </c>
      <c r="B89" s="5" t="s">
        <v>33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104">
        <v>0</v>
      </c>
      <c r="L89" s="8"/>
    </row>
    <row r="90" spans="1:12" ht="25.5">
      <c r="A90" s="60" t="s">
        <v>34</v>
      </c>
      <c r="B90" s="5"/>
      <c r="C90" s="68"/>
      <c r="D90" s="68"/>
      <c r="E90" s="68"/>
      <c r="F90" s="68"/>
      <c r="G90" s="68"/>
      <c r="H90" s="68"/>
      <c r="I90" s="68"/>
      <c r="J90" s="68"/>
      <c r="K90" s="103"/>
      <c r="L90" s="8"/>
    </row>
    <row r="91" spans="1:12" ht="12.75">
      <c r="A91" s="140" t="s">
        <v>76</v>
      </c>
      <c r="B91" s="141"/>
      <c r="C91" s="68"/>
      <c r="D91" s="44"/>
      <c r="E91" s="44"/>
      <c r="F91" s="44"/>
      <c r="G91" s="44"/>
      <c r="H91" s="44"/>
      <c r="I91" s="44"/>
      <c r="J91" s="44"/>
      <c r="K91" s="111"/>
      <c r="L91" s="8"/>
    </row>
    <row r="92" spans="1:12" ht="15.75" customHeight="1">
      <c r="A92" s="52" t="s">
        <v>85</v>
      </c>
      <c r="B92" s="53" t="s">
        <v>64</v>
      </c>
      <c r="C92" s="66">
        <f>C97</f>
        <v>368.7</v>
      </c>
      <c r="D92" s="66">
        <f>D97</f>
        <v>319.79535746216766</v>
      </c>
      <c r="E92" s="66">
        <f aca="true" t="shared" si="22" ref="E92:K92">E97</f>
        <v>337.2628232722938</v>
      </c>
      <c r="F92" s="66">
        <f t="shared" si="22"/>
        <v>351.4189211563297</v>
      </c>
      <c r="G92" s="66">
        <f t="shared" si="22"/>
        <v>365.24388224775663</v>
      </c>
      <c r="H92" s="66">
        <f t="shared" si="22"/>
        <v>366.1545084274314</v>
      </c>
      <c r="I92" s="66">
        <f t="shared" si="22"/>
        <v>379.8139011225538</v>
      </c>
      <c r="J92" s="66">
        <f t="shared" si="22"/>
        <v>381.55236928375115</v>
      </c>
      <c r="K92" s="66">
        <f t="shared" si="22"/>
        <v>394.96340938441676</v>
      </c>
      <c r="L92" s="8"/>
    </row>
    <row r="93" spans="1:12" ht="12.75">
      <c r="A93" s="6" t="s">
        <v>35</v>
      </c>
      <c r="B93" s="5" t="s">
        <v>37</v>
      </c>
      <c r="C93" s="64">
        <v>100</v>
      </c>
      <c r="D93" s="64">
        <f aca="true" t="shared" si="23" ref="D93:K93">D92/C92*100</f>
        <v>86.735925538966</v>
      </c>
      <c r="E93" s="64">
        <f t="shared" si="23"/>
        <v>105.46207610665286</v>
      </c>
      <c r="F93" s="64">
        <f t="shared" si="23"/>
        <v>104.19734904270987</v>
      </c>
      <c r="G93" s="64">
        <f t="shared" si="23"/>
        <v>103.93404004711427</v>
      </c>
      <c r="H93" s="64">
        <f>H92/G92*100</f>
        <v>100.24932003626472</v>
      </c>
      <c r="I93" s="64">
        <f t="shared" si="23"/>
        <v>103.73049966086367</v>
      </c>
      <c r="J93" s="64">
        <f t="shared" si="23"/>
        <v>100.45771578029643</v>
      </c>
      <c r="K93" s="64">
        <f t="shared" si="23"/>
        <v>103.51486222607942</v>
      </c>
      <c r="L93" s="8"/>
    </row>
    <row r="94" spans="1:12" ht="12.75">
      <c r="A94" s="6" t="s">
        <v>36</v>
      </c>
      <c r="B94" s="5" t="s">
        <v>33</v>
      </c>
      <c r="C94" s="66">
        <f>C99</f>
        <v>368.7</v>
      </c>
      <c r="D94" s="66">
        <f aca="true" t="shared" si="24" ref="D94:K94">D99</f>
        <v>386.3</v>
      </c>
      <c r="E94" s="66">
        <f t="shared" si="24"/>
        <v>407.4</v>
      </c>
      <c r="F94" s="66">
        <f t="shared" si="24"/>
        <v>424.5</v>
      </c>
      <c r="G94" s="66">
        <f t="shared" si="24"/>
        <v>441.2</v>
      </c>
      <c r="H94" s="66">
        <f t="shared" si="24"/>
        <v>442.3</v>
      </c>
      <c r="I94" s="66">
        <f t="shared" si="24"/>
        <v>458.8</v>
      </c>
      <c r="J94" s="66">
        <f t="shared" si="24"/>
        <v>460.9</v>
      </c>
      <c r="K94" s="66">
        <f t="shared" si="24"/>
        <v>477.1</v>
      </c>
      <c r="L94" s="8"/>
    </row>
    <row r="95" spans="1:12" ht="25.5">
      <c r="A95" s="60" t="s">
        <v>34</v>
      </c>
      <c r="B95" s="5"/>
      <c r="C95" s="66"/>
      <c r="D95" s="66"/>
      <c r="E95" s="109"/>
      <c r="F95" s="109"/>
      <c r="G95" s="109"/>
      <c r="H95" s="109"/>
      <c r="I95" s="109"/>
      <c r="J95" s="109"/>
      <c r="K95" s="112"/>
      <c r="L95" s="8"/>
    </row>
    <row r="96" spans="1:12" ht="12.75">
      <c r="A96" s="6" t="s">
        <v>115</v>
      </c>
      <c r="B96" s="5"/>
      <c r="C96" s="66"/>
      <c r="D96" s="66"/>
      <c r="E96" s="109"/>
      <c r="F96" s="109"/>
      <c r="G96" s="109"/>
      <c r="H96" s="109"/>
      <c r="I96" s="109"/>
      <c r="J96" s="109"/>
      <c r="K96" s="112"/>
      <c r="L96" s="8"/>
    </row>
    <row r="97" spans="1:12" ht="12.75">
      <c r="A97" s="52" t="s">
        <v>85</v>
      </c>
      <c r="B97" s="53" t="s">
        <v>64</v>
      </c>
      <c r="C97" s="66">
        <v>368.7</v>
      </c>
      <c r="D97" s="66">
        <f aca="true" t="shared" si="25" ref="D97:K97">D99/101/119.6*100*100</f>
        <v>319.79535746216766</v>
      </c>
      <c r="E97" s="66">
        <f t="shared" si="25"/>
        <v>337.2628232722938</v>
      </c>
      <c r="F97" s="66">
        <f t="shared" si="25"/>
        <v>351.4189211563297</v>
      </c>
      <c r="G97" s="66">
        <f t="shared" si="25"/>
        <v>365.24388224775663</v>
      </c>
      <c r="H97" s="66">
        <f t="shared" si="25"/>
        <v>366.1545084274314</v>
      </c>
      <c r="I97" s="66">
        <f t="shared" si="25"/>
        <v>379.8139011225538</v>
      </c>
      <c r="J97" s="66">
        <f t="shared" si="25"/>
        <v>381.55236928375115</v>
      </c>
      <c r="K97" s="66">
        <f t="shared" si="25"/>
        <v>394.96340938441676</v>
      </c>
      <c r="L97" s="8"/>
    </row>
    <row r="98" spans="1:12" ht="12.75">
      <c r="A98" s="6" t="s">
        <v>35</v>
      </c>
      <c r="B98" s="5" t="s">
        <v>37</v>
      </c>
      <c r="C98" s="66">
        <v>100</v>
      </c>
      <c r="D98" s="64">
        <f aca="true" t="shared" si="26" ref="D98:K98">D97/C97*100</f>
        <v>86.735925538966</v>
      </c>
      <c r="E98" s="64">
        <f t="shared" si="26"/>
        <v>105.46207610665286</v>
      </c>
      <c r="F98" s="64">
        <f t="shared" si="26"/>
        <v>104.19734904270987</v>
      </c>
      <c r="G98" s="64">
        <f t="shared" si="26"/>
        <v>103.93404004711427</v>
      </c>
      <c r="H98" s="64">
        <f>H97/G97*100</f>
        <v>100.24932003626472</v>
      </c>
      <c r="I98" s="64">
        <f t="shared" si="26"/>
        <v>103.73049966086367</v>
      </c>
      <c r="J98" s="64">
        <f t="shared" si="26"/>
        <v>100.45771578029643</v>
      </c>
      <c r="K98" s="64">
        <f t="shared" si="26"/>
        <v>103.51486222607942</v>
      </c>
      <c r="L98" s="8"/>
    </row>
    <row r="99" spans="1:12" ht="12.75">
      <c r="A99" s="6" t="s">
        <v>36</v>
      </c>
      <c r="B99" s="53" t="s">
        <v>64</v>
      </c>
      <c r="C99" s="63">
        <v>368.7</v>
      </c>
      <c r="D99" s="63">
        <v>386.3</v>
      </c>
      <c r="E99" s="63">
        <v>407.4</v>
      </c>
      <c r="F99" s="63">
        <v>424.5</v>
      </c>
      <c r="G99" s="63">
        <v>441.2</v>
      </c>
      <c r="H99" s="63">
        <v>442.3</v>
      </c>
      <c r="I99" s="63">
        <v>458.8</v>
      </c>
      <c r="J99" s="63">
        <v>460.9</v>
      </c>
      <c r="K99" s="104">
        <v>477.1</v>
      </c>
      <c r="L99" s="8"/>
    </row>
    <row r="100" spans="1:12" ht="83.25" customHeight="1">
      <c r="A100" s="70" t="s">
        <v>91</v>
      </c>
      <c r="B100" s="69"/>
      <c r="C100" s="71"/>
      <c r="D100" s="45"/>
      <c r="E100" s="45"/>
      <c r="F100" s="45"/>
      <c r="G100" s="45"/>
      <c r="H100" s="46"/>
      <c r="I100" s="46"/>
      <c r="J100" s="46"/>
      <c r="K100" s="46"/>
      <c r="L100" s="8"/>
    </row>
    <row r="101" spans="1:12" ht="12.75">
      <c r="A101" s="52" t="s">
        <v>85</v>
      </c>
      <c r="B101" s="53" t="s">
        <v>64</v>
      </c>
      <c r="C101" s="12">
        <f>C105+C109+C113</f>
        <v>3561.8</v>
      </c>
      <c r="D101" s="12">
        <f aca="true" t="shared" si="27" ref="D101:K101">D105+D109+D113</f>
        <v>4080.792079207921</v>
      </c>
      <c r="E101" s="12">
        <f t="shared" si="27"/>
        <v>4058.044115335904</v>
      </c>
      <c r="F101" s="12">
        <f t="shared" si="27"/>
        <v>4274.238566713814</v>
      </c>
      <c r="G101" s="12">
        <f t="shared" si="27"/>
        <v>4306.183125517163</v>
      </c>
      <c r="H101" s="12">
        <f t="shared" si="27"/>
        <v>38980.03552263622</v>
      </c>
      <c r="I101" s="12">
        <f t="shared" si="27"/>
        <v>39174.83129866385</v>
      </c>
      <c r="J101" s="12">
        <f t="shared" si="27"/>
        <v>40718.347819514776</v>
      </c>
      <c r="K101" s="12">
        <f t="shared" si="27"/>
        <v>41195.1599427644</v>
      </c>
      <c r="L101" s="8"/>
    </row>
    <row r="102" spans="1:12" ht="12.75">
      <c r="A102" s="6" t="s">
        <v>35</v>
      </c>
      <c r="B102" s="5" t="s">
        <v>37</v>
      </c>
      <c r="C102" s="12">
        <v>100</v>
      </c>
      <c r="D102" s="63">
        <f aca="true" t="shared" si="28" ref="D102:K102">D101/C101*100</f>
        <v>114.57106180043574</v>
      </c>
      <c r="E102" s="63">
        <f t="shared" si="28"/>
        <v>99.44256008562846</v>
      </c>
      <c r="F102" s="63">
        <f t="shared" si="28"/>
        <v>105.3275530091179</v>
      </c>
      <c r="G102" s="63">
        <f t="shared" si="28"/>
        <v>100.74737425870705</v>
      </c>
      <c r="H102" s="64">
        <f>H101/G101*100</f>
        <v>905.2108186401108</v>
      </c>
      <c r="I102" s="63">
        <f t="shared" si="28"/>
        <v>100.49973216652023</v>
      </c>
      <c r="J102" s="64">
        <f t="shared" si="28"/>
        <v>103.94007190250127</v>
      </c>
      <c r="K102" s="63">
        <f t="shared" si="28"/>
        <v>101.17100066378701</v>
      </c>
      <c r="L102" s="8"/>
    </row>
    <row r="103" spans="1:12" ht="12.75">
      <c r="A103" s="6" t="s">
        <v>36</v>
      </c>
      <c r="B103" s="5" t="s">
        <v>64</v>
      </c>
      <c r="C103" s="12">
        <f>C107+C111+C115</f>
        <v>3561.8</v>
      </c>
      <c r="D103" s="12">
        <f aca="true" t="shared" si="29" ref="D103:K103">D107+D111+D115</f>
        <v>4121.6</v>
      </c>
      <c r="E103" s="12">
        <f t="shared" si="29"/>
        <v>4293.5</v>
      </c>
      <c r="F103" s="12">
        <f t="shared" si="29"/>
        <v>4462.7</v>
      </c>
      <c r="G103" s="12">
        <f t="shared" si="29"/>
        <v>4470</v>
      </c>
      <c r="H103" s="12">
        <f t="shared" si="29"/>
        <v>39516.3</v>
      </c>
      <c r="I103" s="12">
        <f t="shared" si="29"/>
        <v>39659.9</v>
      </c>
      <c r="J103" s="12">
        <f t="shared" si="29"/>
        <v>41278</v>
      </c>
      <c r="K103" s="12">
        <f t="shared" si="29"/>
        <v>41707.4</v>
      </c>
      <c r="L103" s="8"/>
    </row>
    <row r="104" spans="1:12" ht="12.75">
      <c r="A104" s="56" t="s">
        <v>75</v>
      </c>
      <c r="B104" s="57"/>
      <c r="C104" s="72"/>
      <c r="D104" s="72"/>
      <c r="E104" s="72"/>
      <c r="F104" s="72"/>
      <c r="G104" s="72"/>
      <c r="H104" s="72"/>
      <c r="I104" s="72"/>
      <c r="J104" s="72"/>
      <c r="K104" s="72"/>
      <c r="L104" s="8"/>
    </row>
    <row r="105" spans="1:12" ht="15.75" customHeight="1">
      <c r="A105" s="52" t="s">
        <v>85</v>
      </c>
      <c r="B105" s="53" t="s">
        <v>64</v>
      </c>
      <c r="C105" s="12">
        <f>C121+C152+C171+C194+C217+C236+C255+C274+C305+C324+C343</f>
        <v>0</v>
      </c>
      <c r="D105" s="12">
        <f aca="true" t="shared" si="30" ref="D105:K105">D121+D152+D171+D194+D217+D236+D255+D274+D305+D324+D343</f>
        <v>0</v>
      </c>
      <c r="E105" s="12">
        <f t="shared" si="30"/>
        <v>0</v>
      </c>
      <c r="F105" s="12">
        <f t="shared" si="30"/>
        <v>0</v>
      </c>
      <c r="G105" s="12">
        <f t="shared" si="30"/>
        <v>0</v>
      </c>
      <c r="H105" s="12">
        <f t="shared" si="30"/>
        <v>34518.811881188114</v>
      </c>
      <c r="I105" s="12">
        <f t="shared" si="30"/>
        <v>34653.46534653466</v>
      </c>
      <c r="J105" s="12">
        <f t="shared" si="30"/>
        <v>36074.25742574257</v>
      </c>
      <c r="K105" s="12">
        <f t="shared" si="30"/>
        <v>36490.09900990099</v>
      </c>
      <c r="L105" s="8"/>
    </row>
    <row r="106" spans="1:12" ht="12.75">
      <c r="A106" s="6" t="s">
        <v>35</v>
      </c>
      <c r="B106" s="5" t="s">
        <v>37</v>
      </c>
      <c r="C106" s="12">
        <v>100</v>
      </c>
      <c r="D106" s="63" t="e">
        <f aca="true" t="shared" si="31" ref="D106:K106">D105/C105*100</f>
        <v>#DIV/0!</v>
      </c>
      <c r="E106" s="63" t="e">
        <f t="shared" si="31"/>
        <v>#DIV/0!</v>
      </c>
      <c r="F106" s="63" t="e">
        <f t="shared" si="31"/>
        <v>#DIV/0!</v>
      </c>
      <c r="G106" s="63" t="e">
        <f t="shared" si="31"/>
        <v>#DIV/0!</v>
      </c>
      <c r="H106" s="64" t="e">
        <f>H105/G105*100</f>
        <v>#DIV/0!</v>
      </c>
      <c r="I106" s="63">
        <f t="shared" si="31"/>
        <v>100.39008719596147</v>
      </c>
      <c r="J106" s="64">
        <f t="shared" si="31"/>
        <v>104.1</v>
      </c>
      <c r="K106" s="63">
        <f t="shared" si="31"/>
        <v>101.15273775216139</v>
      </c>
      <c r="L106" s="8"/>
    </row>
    <row r="107" spans="1:12" ht="12.75">
      <c r="A107" s="6" t="s">
        <v>36</v>
      </c>
      <c r="B107" s="5" t="s">
        <v>64</v>
      </c>
      <c r="C107" s="12">
        <f>C123+C154+C173+C196+C219+C238+C257+C276+C307+C326+C345</f>
        <v>0</v>
      </c>
      <c r="D107" s="12">
        <f aca="true" t="shared" si="32" ref="D107:K107">D123+D154+D173+D196+D219+D238+D257+D276+D307+D326+D345</f>
        <v>0</v>
      </c>
      <c r="E107" s="12">
        <f t="shared" si="32"/>
        <v>0</v>
      </c>
      <c r="F107" s="12">
        <f t="shared" si="32"/>
        <v>0</v>
      </c>
      <c r="G107" s="12">
        <f t="shared" si="32"/>
        <v>0</v>
      </c>
      <c r="H107" s="12">
        <f t="shared" si="32"/>
        <v>34864</v>
      </c>
      <c r="I107" s="12">
        <f t="shared" si="32"/>
        <v>35000</v>
      </c>
      <c r="J107" s="12">
        <f t="shared" si="32"/>
        <v>36435</v>
      </c>
      <c r="K107" s="12">
        <f t="shared" si="32"/>
        <v>36855</v>
      </c>
      <c r="L107" s="8"/>
    </row>
    <row r="108" spans="1:12" ht="12.75">
      <c r="A108" s="56" t="s">
        <v>79</v>
      </c>
      <c r="B108" s="57"/>
      <c r="C108" s="72"/>
      <c r="D108" s="72"/>
      <c r="E108" s="72"/>
      <c r="F108" s="72"/>
      <c r="G108" s="72"/>
      <c r="H108" s="72"/>
      <c r="I108" s="72"/>
      <c r="J108" s="72"/>
      <c r="K108" s="74"/>
      <c r="L108" s="8"/>
    </row>
    <row r="109" spans="1:12" ht="12.75">
      <c r="A109" s="52" t="s">
        <v>85</v>
      </c>
      <c r="B109" s="53" t="s">
        <v>64</v>
      </c>
      <c r="C109" s="12">
        <f>C138+C157+C176+C203+C222+C260+C283+C310+C329+C348</f>
        <v>1105.4</v>
      </c>
      <c r="D109" s="12">
        <f aca="true" t="shared" si="33" ref="D109:K109">D138+D157+D176+D203+D222+D260+D283+D310+D329+D348</f>
        <v>1321.9801980198022</v>
      </c>
      <c r="E109" s="12">
        <f t="shared" si="33"/>
        <v>1340.4950495049507</v>
      </c>
      <c r="F109" s="12">
        <f t="shared" si="33"/>
        <v>1388.7128712871286</v>
      </c>
      <c r="G109" s="12">
        <f t="shared" si="33"/>
        <v>1390.09900990099</v>
      </c>
      <c r="H109" s="12">
        <f t="shared" si="33"/>
        <v>1440.09900990099</v>
      </c>
      <c r="I109" s="12">
        <f t="shared" si="33"/>
        <v>1441.4851485148515</v>
      </c>
      <c r="J109" s="12">
        <f t="shared" si="33"/>
        <v>1499.108910891089</v>
      </c>
      <c r="K109" s="12">
        <f t="shared" si="33"/>
        <v>1501.980198019802</v>
      </c>
      <c r="L109" s="8"/>
    </row>
    <row r="110" spans="1:12" ht="12.75">
      <c r="A110" s="6" t="s">
        <v>35</v>
      </c>
      <c r="B110" s="5" t="s">
        <v>37</v>
      </c>
      <c r="C110" s="12">
        <v>100</v>
      </c>
      <c r="D110" s="63">
        <f>D109/C109*100</f>
        <v>119.5929254586396</v>
      </c>
      <c r="E110" s="63">
        <f aca="true" t="shared" si="34" ref="E110:K110">E109/D109*100</f>
        <v>101.40053924505692</v>
      </c>
      <c r="F110" s="63">
        <f t="shared" si="34"/>
        <v>103.5970160277716</v>
      </c>
      <c r="G110" s="63">
        <f t="shared" si="34"/>
        <v>100.09981462997291</v>
      </c>
      <c r="H110" s="64">
        <f>H109/G109*100</f>
        <v>103.5968660968661</v>
      </c>
      <c r="I110" s="63">
        <f t="shared" si="34"/>
        <v>100.0962530079065</v>
      </c>
      <c r="J110" s="64">
        <f t="shared" si="34"/>
        <v>103.99752730269935</v>
      </c>
      <c r="K110" s="63">
        <f t="shared" si="34"/>
        <v>100.19153292384917</v>
      </c>
      <c r="L110" s="8"/>
    </row>
    <row r="111" spans="1:12" ht="12.75">
      <c r="A111" s="6" t="s">
        <v>36</v>
      </c>
      <c r="B111" s="5" t="s">
        <v>33</v>
      </c>
      <c r="C111" s="12">
        <f>C140+C159+C178+C205+C224+C243+C262+C285+C312+C331+C350</f>
        <v>1105.4</v>
      </c>
      <c r="D111" s="12">
        <f aca="true" t="shared" si="35" ref="D111:K111">D140+D159+D178+D205+D224+D243+D262+D285+D312+D331+D350</f>
        <v>1335.2</v>
      </c>
      <c r="E111" s="12">
        <f t="shared" si="35"/>
        <v>1353.9</v>
      </c>
      <c r="F111" s="12">
        <f t="shared" si="35"/>
        <v>1402.6</v>
      </c>
      <c r="G111" s="12">
        <f t="shared" si="35"/>
        <v>1404</v>
      </c>
      <c r="H111" s="12">
        <f t="shared" si="35"/>
        <v>1454.5</v>
      </c>
      <c r="I111" s="12">
        <f t="shared" si="35"/>
        <v>1455.9</v>
      </c>
      <c r="J111" s="12">
        <f t="shared" si="35"/>
        <v>1514.1</v>
      </c>
      <c r="K111" s="12">
        <f t="shared" si="35"/>
        <v>1517</v>
      </c>
      <c r="L111" s="8"/>
    </row>
    <row r="112" spans="1:12" ht="12.75">
      <c r="A112" s="140" t="s">
        <v>76</v>
      </c>
      <c r="B112" s="141"/>
      <c r="C112" s="72"/>
      <c r="D112" s="72"/>
      <c r="E112" s="72"/>
      <c r="F112" s="72"/>
      <c r="G112" s="72"/>
      <c r="H112" s="72"/>
      <c r="I112" s="72"/>
      <c r="J112" s="72"/>
      <c r="K112" s="74"/>
      <c r="L112" s="8"/>
    </row>
    <row r="113" spans="1:12" ht="12.75">
      <c r="A113" s="52" t="s">
        <v>85</v>
      </c>
      <c r="B113" s="53" t="s">
        <v>64</v>
      </c>
      <c r="C113" s="12">
        <f>C143+C162+C181+C208+C227+C246+C265+C288+C315+C334+C353</f>
        <v>2456.4</v>
      </c>
      <c r="D113" s="12">
        <f aca="true" t="shared" si="36" ref="D113:K113">D143+D162+D181+D208+D227+D246+D265+D288+D315+D334+D353</f>
        <v>2758.8118811881186</v>
      </c>
      <c r="E113" s="12">
        <f t="shared" si="36"/>
        <v>2717.549065830953</v>
      </c>
      <c r="F113" s="12">
        <f t="shared" si="36"/>
        <v>2885.5256954266856</v>
      </c>
      <c r="G113" s="12">
        <f t="shared" si="36"/>
        <v>2916.0841156161728</v>
      </c>
      <c r="H113" s="12">
        <f t="shared" si="36"/>
        <v>3021.124631547125</v>
      </c>
      <c r="I113" s="12">
        <f t="shared" si="36"/>
        <v>3079.880803614342</v>
      </c>
      <c r="J113" s="12">
        <f t="shared" si="36"/>
        <v>3144.9814828811127</v>
      </c>
      <c r="K113" s="12">
        <f t="shared" si="36"/>
        <v>3203.0807348436106</v>
      </c>
      <c r="L113" s="8"/>
    </row>
    <row r="114" spans="1:12" ht="12.75">
      <c r="A114" s="6" t="s">
        <v>35</v>
      </c>
      <c r="B114" s="5" t="s">
        <v>37</v>
      </c>
      <c r="C114" s="12">
        <v>100</v>
      </c>
      <c r="D114" s="63">
        <f aca="true" t="shared" si="37" ref="D114:K114">D113/C113*100</f>
        <v>112.3111822662481</v>
      </c>
      <c r="E114" s="63">
        <f t="shared" si="37"/>
        <v>98.50432660383515</v>
      </c>
      <c r="F114" s="63">
        <f t="shared" si="37"/>
        <v>106.18118111307659</v>
      </c>
      <c r="G114" s="63">
        <f t="shared" si="37"/>
        <v>101.0590243655747</v>
      </c>
      <c r="H114" s="64">
        <f>H113/G113*100</f>
        <v>103.6021085732212</v>
      </c>
      <c r="I114" s="63">
        <f t="shared" si="37"/>
        <v>101.9448443620523</v>
      </c>
      <c r="J114" s="64">
        <f t="shared" si="37"/>
        <v>102.11374021976347</v>
      </c>
      <c r="K114" s="63">
        <f t="shared" si="37"/>
        <v>101.84736388047897</v>
      </c>
      <c r="L114" s="8"/>
    </row>
    <row r="115" spans="1:12" ht="15.75" customHeight="1">
      <c r="A115" s="6" t="s">
        <v>36</v>
      </c>
      <c r="B115" s="5" t="s">
        <v>33</v>
      </c>
      <c r="C115" s="12">
        <f>C145+C164+C183+C210+C229+C248+C267+C290+C317+C336+C355</f>
        <v>2456.4</v>
      </c>
      <c r="D115" s="12">
        <f aca="true" t="shared" si="38" ref="D115:K115">D145+D164+D183+D210+D229+D248+D267+D290+D317+D336+D355</f>
        <v>2786.4</v>
      </c>
      <c r="E115" s="12">
        <f t="shared" si="38"/>
        <v>2939.6</v>
      </c>
      <c r="F115" s="12">
        <f t="shared" si="38"/>
        <v>3060.1</v>
      </c>
      <c r="G115" s="12">
        <f t="shared" si="38"/>
        <v>3066</v>
      </c>
      <c r="H115" s="12">
        <f t="shared" si="38"/>
        <v>3197.8</v>
      </c>
      <c r="I115" s="12">
        <f t="shared" si="38"/>
        <v>3204</v>
      </c>
      <c r="J115" s="12">
        <f t="shared" si="38"/>
        <v>3328.9</v>
      </c>
      <c r="K115" s="12">
        <f t="shared" si="38"/>
        <v>3335.4</v>
      </c>
      <c r="L115" s="8"/>
    </row>
    <row r="116" spans="1:12" ht="25.5">
      <c r="A116" s="73" t="s">
        <v>106</v>
      </c>
      <c r="B116" s="69"/>
      <c r="C116" s="72"/>
      <c r="D116" s="47"/>
      <c r="E116" s="47"/>
      <c r="F116" s="47"/>
      <c r="G116" s="47"/>
      <c r="H116" s="47"/>
      <c r="I116" s="47"/>
      <c r="J116" s="47"/>
      <c r="K116" s="47"/>
      <c r="L116" s="8"/>
    </row>
    <row r="117" spans="1:12" ht="12.75">
      <c r="A117" s="52" t="s">
        <v>85</v>
      </c>
      <c r="B117" s="53" t="s">
        <v>64</v>
      </c>
      <c r="C117" s="12">
        <f>C121+C138+C143</f>
        <v>1105.4</v>
      </c>
      <c r="D117" s="12">
        <f aca="true" t="shared" si="39" ref="D117:K117">D121+D138+D143</f>
        <v>1321.9801980198022</v>
      </c>
      <c r="E117" s="12">
        <f t="shared" si="39"/>
        <v>1340.4950495049507</v>
      </c>
      <c r="F117" s="12">
        <f t="shared" si="39"/>
        <v>1388.7128712871286</v>
      </c>
      <c r="G117" s="12">
        <f t="shared" si="39"/>
        <v>1390.09900990099</v>
      </c>
      <c r="H117" s="12">
        <f t="shared" si="39"/>
        <v>35958.9108910891</v>
      </c>
      <c r="I117" s="12">
        <f t="shared" si="39"/>
        <v>36094.95049504951</v>
      </c>
      <c r="J117" s="12">
        <f t="shared" si="39"/>
        <v>37573.36633663366</v>
      </c>
      <c r="K117" s="12">
        <f t="shared" si="39"/>
        <v>37992.07920792079</v>
      </c>
      <c r="L117" s="8"/>
    </row>
    <row r="118" spans="1:12" ht="12.75">
      <c r="A118" s="6" t="s">
        <v>35</v>
      </c>
      <c r="B118" s="5" t="s">
        <v>37</v>
      </c>
      <c r="C118" s="63" t="e">
        <f aca="true" t="shared" si="40" ref="C118:K118">C117/B117*100</f>
        <v>#VALUE!</v>
      </c>
      <c r="D118" s="63">
        <f t="shared" si="40"/>
        <v>119.5929254586396</v>
      </c>
      <c r="E118" s="63">
        <f t="shared" si="40"/>
        <v>101.40053924505692</v>
      </c>
      <c r="F118" s="63">
        <f t="shared" si="40"/>
        <v>103.5970160277716</v>
      </c>
      <c r="G118" s="63">
        <f t="shared" si="40"/>
        <v>100.09981462997291</v>
      </c>
      <c r="H118" s="64">
        <f>H117/G117*100</f>
        <v>2586.787749287749</v>
      </c>
      <c r="I118" s="63">
        <f t="shared" si="40"/>
        <v>100.37831958919013</v>
      </c>
      <c r="J118" s="64">
        <f t="shared" si="40"/>
        <v>104.09590765829397</v>
      </c>
      <c r="K118" s="63">
        <f t="shared" si="40"/>
        <v>101.11438742947789</v>
      </c>
      <c r="L118" s="8"/>
    </row>
    <row r="119" spans="1:12" ht="15.75" customHeight="1">
      <c r="A119" s="6" t="s">
        <v>36</v>
      </c>
      <c r="B119" s="5" t="s">
        <v>64</v>
      </c>
      <c r="C119" s="12">
        <f>C123+C140+C145</f>
        <v>1105.4</v>
      </c>
      <c r="D119" s="12">
        <f aca="true" t="shared" si="41" ref="D119:K119">D123+D140+D145</f>
        <v>1335.2</v>
      </c>
      <c r="E119" s="12">
        <f t="shared" si="41"/>
        <v>1353.9</v>
      </c>
      <c r="F119" s="12">
        <f t="shared" si="41"/>
        <v>1402.6</v>
      </c>
      <c r="G119" s="12">
        <f t="shared" si="41"/>
        <v>1404</v>
      </c>
      <c r="H119" s="12">
        <f t="shared" si="41"/>
        <v>36318.5</v>
      </c>
      <c r="I119" s="12">
        <f t="shared" si="41"/>
        <v>36455.9</v>
      </c>
      <c r="J119" s="12">
        <f t="shared" si="41"/>
        <v>37949.1</v>
      </c>
      <c r="K119" s="12">
        <f t="shared" si="41"/>
        <v>38372</v>
      </c>
      <c r="L119" s="8"/>
    </row>
    <row r="120" spans="1:12" ht="12.75">
      <c r="A120" s="56" t="s">
        <v>75</v>
      </c>
      <c r="B120" s="57"/>
      <c r="C120" s="72"/>
      <c r="D120" s="72"/>
      <c r="E120" s="47"/>
      <c r="F120" s="47"/>
      <c r="G120" s="47"/>
      <c r="H120" s="47"/>
      <c r="I120" s="47"/>
      <c r="J120" s="47"/>
      <c r="K120" s="47"/>
      <c r="L120" s="8"/>
    </row>
    <row r="121" spans="1:12" ht="12.75">
      <c r="A121" s="52" t="s">
        <v>85</v>
      </c>
      <c r="B121" s="53" t="s">
        <v>64</v>
      </c>
      <c r="C121" s="63">
        <f>C126+C130+C134</f>
        <v>0</v>
      </c>
      <c r="D121" s="63">
        <f>D126+D130+D134</f>
        <v>0</v>
      </c>
      <c r="E121" s="63">
        <f aca="true" t="shared" si="42" ref="E121:K121">E126+E130+E134</f>
        <v>0</v>
      </c>
      <c r="F121" s="63">
        <f t="shared" si="42"/>
        <v>0</v>
      </c>
      <c r="G121" s="63">
        <f t="shared" si="42"/>
        <v>0</v>
      </c>
      <c r="H121" s="63">
        <f t="shared" si="42"/>
        <v>34518.811881188114</v>
      </c>
      <c r="I121" s="63">
        <f t="shared" si="42"/>
        <v>34653.46534653466</v>
      </c>
      <c r="J121" s="63">
        <f t="shared" si="42"/>
        <v>36074.25742574257</v>
      </c>
      <c r="K121" s="63">
        <f t="shared" si="42"/>
        <v>36490.09900990099</v>
      </c>
      <c r="L121" s="8"/>
    </row>
    <row r="122" spans="1:12" ht="12.75">
      <c r="A122" s="6" t="s">
        <v>35</v>
      </c>
      <c r="B122" s="5" t="s">
        <v>37</v>
      </c>
      <c r="C122" s="63">
        <v>0</v>
      </c>
      <c r="D122" s="63" t="e">
        <f aca="true" t="shared" si="43" ref="D122:K122">D121/C121*100</f>
        <v>#DIV/0!</v>
      </c>
      <c r="E122" s="63">
        <v>0</v>
      </c>
      <c r="F122" s="63">
        <v>0</v>
      </c>
      <c r="G122" s="63">
        <v>0</v>
      </c>
      <c r="H122" s="64" t="e">
        <f>H121/G121*100</f>
        <v>#DIV/0!</v>
      </c>
      <c r="I122" s="63">
        <f t="shared" si="43"/>
        <v>100.39008719596147</v>
      </c>
      <c r="J122" s="64">
        <f t="shared" si="43"/>
        <v>104.1</v>
      </c>
      <c r="K122" s="63">
        <f t="shared" si="43"/>
        <v>101.15273775216139</v>
      </c>
      <c r="L122" s="8"/>
    </row>
    <row r="123" spans="1:12" ht="12.75">
      <c r="A123" s="6" t="s">
        <v>36</v>
      </c>
      <c r="B123" s="5" t="s">
        <v>64</v>
      </c>
      <c r="C123" s="63">
        <f>C132+C136</f>
        <v>0</v>
      </c>
      <c r="D123" s="63">
        <f>D128+D132+D136</f>
        <v>0</v>
      </c>
      <c r="E123" s="63">
        <f>E128+E132+E136</f>
        <v>0</v>
      </c>
      <c r="F123" s="63">
        <f aca="true" t="shared" si="44" ref="F123:K123">F128+F132+F136</f>
        <v>0</v>
      </c>
      <c r="G123" s="63">
        <f t="shared" si="44"/>
        <v>0</v>
      </c>
      <c r="H123" s="63">
        <f t="shared" si="44"/>
        <v>34864</v>
      </c>
      <c r="I123" s="63">
        <f t="shared" si="44"/>
        <v>35000</v>
      </c>
      <c r="J123" s="63">
        <f t="shared" si="44"/>
        <v>36435</v>
      </c>
      <c r="K123" s="63">
        <f t="shared" si="44"/>
        <v>36855</v>
      </c>
      <c r="L123" s="8"/>
    </row>
    <row r="124" spans="1:12" ht="25.5">
      <c r="A124" s="60" t="s">
        <v>34</v>
      </c>
      <c r="B124" s="5"/>
      <c r="C124" s="68"/>
      <c r="D124" s="44"/>
      <c r="E124" s="44"/>
      <c r="F124" s="44"/>
      <c r="G124" s="44"/>
      <c r="H124" s="44"/>
      <c r="I124" s="44"/>
      <c r="J124" s="44"/>
      <c r="K124" s="44"/>
      <c r="L124" s="8"/>
    </row>
    <row r="125" spans="1:12" ht="12.75">
      <c r="A125" s="6" t="s">
        <v>117</v>
      </c>
      <c r="B125" s="5"/>
      <c r="C125" s="68"/>
      <c r="D125" s="68"/>
      <c r="E125" s="44"/>
      <c r="F125" s="44"/>
      <c r="G125" s="44"/>
      <c r="H125" s="44"/>
      <c r="I125" s="44"/>
      <c r="J125" s="44"/>
      <c r="K125" s="44"/>
      <c r="L125" s="8"/>
    </row>
    <row r="126" spans="1:12" ht="12.75">
      <c r="A126" s="52" t="s">
        <v>85</v>
      </c>
      <c r="B126" s="53" t="s">
        <v>64</v>
      </c>
      <c r="C126" s="63">
        <v>0</v>
      </c>
      <c r="D126" s="12">
        <f aca="true" t="shared" si="45" ref="D126:J126">D128/101*100</f>
        <v>0</v>
      </c>
      <c r="E126" s="12">
        <f t="shared" si="45"/>
        <v>0</v>
      </c>
      <c r="F126" s="12">
        <f t="shared" si="45"/>
        <v>0</v>
      </c>
      <c r="G126" s="12">
        <f t="shared" si="45"/>
        <v>0</v>
      </c>
      <c r="H126" s="12">
        <f t="shared" si="45"/>
        <v>0</v>
      </c>
      <c r="I126" s="12">
        <f t="shared" si="45"/>
        <v>0</v>
      </c>
      <c r="J126" s="12">
        <f t="shared" si="45"/>
        <v>0</v>
      </c>
      <c r="K126" s="12">
        <v>0</v>
      </c>
      <c r="L126" s="8"/>
    </row>
    <row r="127" spans="1:12" ht="12.75">
      <c r="A127" s="6" t="s">
        <v>35</v>
      </c>
      <c r="B127" s="5" t="s">
        <v>37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4">
        <v>0</v>
      </c>
      <c r="I127" s="63">
        <v>0</v>
      </c>
      <c r="J127" s="64">
        <v>0</v>
      </c>
      <c r="K127" s="63">
        <v>0</v>
      </c>
      <c r="L127" s="8"/>
    </row>
    <row r="128" spans="1:12" ht="12.75">
      <c r="A128" s="6" t="s">
        <v>36</v>
      </c>
      <c r="B128" s="53" t="s">
        <v>64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8"/>
    </row>
    <row r="129" spans="1:12" ht="12.75">
      <c r="A129" s="6" t="s">
        <v>118</v>
      </c>
      <c r="B129" s="5"/>
      <c r="C129" s="63"/>
      <c r="D129" s="63"/>
      <c r="E129" s="43"/>
      <c r="F129" s="43"/>
      <c r="G129" s="43"/>
      <c r="H129" s="43"/>
      <c r="I129" s="43"/>
      <c r="J129" s="43"/>
      <c r="K129" s="43"/>
      <c r="L129" s="8"/>
    </row>
    <row r="130" spans="1:12" ht="12.75">
      <c r="A130" s="52" t="s">
        <v>85</v>
      </c>
      <c r="B130" s="53" t="s">
        <v>64</v>
      </c>
      <c r="C130" s="63">
        <v>0</v>
      </c>
      <c r="D130" s="12">
        <f>D132/101*100</f>
        <v>0</v>
      </c>
      <c r="E130" s="63">
        <f>E136/101/102.8*100*100</f>
        <v>0</v>
      </c>
      <c r="F130" s="63">
        <f aca="true" t="shared" si="46" ref="F130:K130">F132/101/104.4*100*100</f>
        <v>0</v>
      </c>
      <c r="G130" s="63">
        <f t="shared" si="46"/>
        <v>0</v>
      </c>
      <c r="H130" s="63">
        <f t="shared" si="46"/>
        <v>0</v>
      </c>
      <c r="I130" s="63">
        <f t="shared" si="46"/>
        <v>0</v>
      </c>
      <c r="J130" s="63">
        <f t="shared" si="46"/>
        <v>0</v>
      </c>
      <c r="K130" s="63">
        <f t="shared" si="46"/>
        <v>0</v>
      </c>
      <c r="L130" s="8"/>
    </row>
    <row r="131" spans="1:12" ht="12.75">
      <c r="A131" s="6" t="s">
        <v>35</v>
      </c>
      <c r="B131" s="5" t="s">
        <v>37</v>
      </c>
      <c r="C131" s="63">
        <v>0</v>
      </c>
      <c r="D131" s="63">
        <v>0</v>
      </c>
      <c r="E131" s="63">
        <f>E137/101/102.8*100*100</f>
        <v>0</v>
      </c>
      <c r="F131" s="63">
        <f>F137/101/104.4*100*100</f>
        <v>0</v>
      </c>
      <c r="G131" s="63">
        <f>G137/101/104*100*100</f>
        <v>0</v>
      </c>
      <c r="H131" s="63">
        <f>H137/101/104*100*100</f>
        <v>0</v>
      </c>
      <c r="I131" s="63">
        <f>I137/101/103.7*100*100</f>
        <v>0</v>
      </c>
      <c r="J131" s="63">
        <f>J137/101/104.1*100*100</f>
        <v>0</v>
      </c>
      <c r="K131" s="63">
        <f>K137/101/103.9*100*100</f>
        <v>0</v>
      </c>
      <c r="L131" s="8"/>
    </row>
    <row r="132" spans="1:12" ht="12.75">
      <c r="A132" s="6" t="s">
        <v>36</v>
      </c>
      <c r="B132" s="53" t="s">
        <v>64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8"/>
    </row>
    <row r="133" spans="1:12" ht="12.75">
      <c r="A133" s="6" t="s">
        <v>109</v>
      </c>
      <c r="B133" s="5"/>
      <c r="C133" s="63"/>
      <c r="D133" s="63"/>
      <c r="E133" s="43"/>
      <c r="F133" s="43"/>
      <c r="G133" s="43"/>
      <c r="H133" s="43"/>
      <c r="I133" s="43"/>
      <c r="J133" s="43"/>
      <c r="K133" s="43"/>
      <c r="L133" s="8"/>
    </row>
    <row r="134" spans="1:12" ht="12.75">
      <c r="A134" s="52" t="s">
        <v>85</v>
      </c>
      <c r="B134" s="53" t="s">
        <v>64</v>
      </c>
      <c r="C134" s="63">
        <v>0</v>
      </c>
      <c r="D134" s="63">
        <v>0</v>
      </c>
      <c r="E134" s="63">
        <f>E136/101/102.8*100*100</f>
        <v>0</v>
      </c>
      <c r="F134" s="12">
        <f aca="true" t="shared" si="47" ref="F134:K134">F136/101*100</f>
        <v>0</v>
      </c>
      <c r="G134" s="12">
        <f t="shared" si="47"/>
        <v>0</v>
      </c>
      <c r="H134" s="12">
        <f t="shared" si="47"/>
        <v>34518.811881188114</v>
      </c>
      <c r="I134" s="12">
        <f t="shared" si="47"/>
        <v>34653.46534653466</v>
      </c>
      <c r="J134" s="12">
        <f t="shared" si="47"/>
        <v>36074.25742574257</v>
      </c>
      <c r="K134" s="12">
        <f t="shared" si="47"/>
        <v>36490.09900990099</v>
      </c>
      <c r="L134" s="8"/>
    </row>
    <row r="135" spans="1:12" ht="12.75">
      <c r="A135" s="6" t="s">
        <v>35</v>
      </c>
      <c r="B135" s="5" t="s">
        <v>37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4">
        <v>100</v>
      </c>
      <c r="I135" s="63">
        <f>I134/H134*100</f>
        <v>100.39008719596147</v>
      </c>
      <c r="J135" s="64">
        <f>J134/I134*100</f>
        <v>104.1</v>
      </c>
      <c r="K135" s="63">
        <f>K134/J134*100</f>
        <v>101.15273775216139</v>
      </c>
      <c r="L135" s="8"/>
    </row>
    <row r="136" spans="1:12" ht="12.75">
      <c r="A136" s="6" t="s">
        <v>36</v>
      </c>
      <c r="B136" s="53" t="s">
        <v>64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34864</v>
      </c>
      <c r="I136" s="63">
        <v>35000</v>
      </c>
      <c r="J136" s="63">
        <v>36435</v>
      </c>
      <c r="K136" s="63">
        <v>36855</v>
      </c>
      <c r="L136" s="8"/>
    </row>
    <row r="137" spans="1:12" ht="12.75">
      <c r="A137" s="56" t="s">
        <v>79</v>
      </c>
      <c r="B137" s="57"/>
      <c r="C137" s="44"/>
      <c r="D137" s="68"/>
      <c r="E137" s="44"/>
      <c r="F137" s="44"/>
      <c r="G137" s="44"/>
      <c r="H137" s="44"/>
      <c r="I137" s="44"/>
      <c r="J137" s="44"/>
      <c r="K137" s="44"/>
      <c r="L137" s="8"/>
    </row>
    <row r="138" spans="1:12" ht="12.75">
      <c r="A138" s="52" t="s">
        <v>85</v>
      </c>
      <c r="B138" s="53" t="s">
        <v>64</v>
      </c>
      <c r="C138" s="63">
        <v>1105.4</v>
      </c>
      <c r="D138" s="12">
        <f>D140/101*100</f>
        <v>1321.9801980198022</v>
      </c>
      <c r="E138" s="12">
        <f>E140/101*100</f>
        <v>1340.4950495049507</v>
      </c>
      <c r="F138" s="12">
        <f aca="true" t="shared" si="48" ref="F138:K138">F140/101*100</f>
        <v>1388.7128712871286</v>
      </c>
      <c r="G138" s="12">
        <f t="shared" si="48"/>
        <v>1390.09900990099</v>
      </c>
      <c r="H138" s="12">
        <f t="shared" si="48"/>
        <v>1440.09900990099</v>
      </c>
      <c r="I138" s="12">
        <f t="shared" si="48"/>
        <v>1441.4851485148515</v>
      </c>
      <c r="J138" s="12">
        <f t="shared" si="48"/>
        <v>1499.108910891089</v>
      </c>
      <c r="K138" s="12">
        <f t="shared" si="48"/>
        <v>1501.980198019802</v>
      </c>
      <c r="L138" s="8"/>
    </row>
    <row r="139" spans="1:12" ht="12.75">
      <c r="A139" s="6" t="s">
        <v>35</v>
      </c>
      <c r="B139" s="5" t="s">
        <v>37</v>
      </c>
      <c r="C139" s="63">
        <v>100</v>
      </c>
      <c r="D139" s="63">
        <f aca="true" t="shared" si="49" ref="D139:K139">D138/C138*100</f>
        <v>119.5929254586396</v>
      </c>
      <c r="E139" s="63">
        <f t="shared" si="49"/>
        <v>101.40053924505692</v>
      </c>
      <c r="F139" s="63">
        <f t="shared" si="49"/>
        <v>103.5970160277716</v>
      </c>
      <c r="G139" s="63">
        <f t="shared" si="49"/>
        <v>100.09981462997291</v>
      </c>
      <c r="H139" s="64">
        <f>H138/G138*100</f>
        <v>103.5968660968661</v>
      </c>
      <c r="I139" s="63">
        <f t="shared" si="49"/>
        <v>100.0962530079065</v>
      </c>
      <c r="J139" s="64">
        <f t="shared" si="49"/>
        <v>103.99752730269935</v>
      </c>
      <c r="K139" s="63">
        <f t="shared" si="49"/>
        <v>100.19153292384917</v>
      </c>
      <c r="L139" s="8"/>
    </row>
    <row r="140" spans="1:12" ht="12.75">
      <c r="A140" s="6" t="s">
        <v>36</v>
      </c>
      <c r="B140" s="5" t="s">
        <v>33</v>
      </c>
      <c r="C140" s="63">
        <v>1105.4</v>
      </c>
      <c r="D140" s="63">
        <v>1335.2</v>
      </c>
      <c r="E140" s="63">
        <v>1353.9</v>
      </c>
      <c r="F140" s="63">
        <v>1402.6</v>
      </c>
      <c r="G140" s="63">
        <v>1404</v>
      </c>
      <c r="H140" s="63">
        <v>1454.5</v>
      </c>
      <c r="I140" s="63">
        <v>1455.9</v>
      </c>
      <c r="J140" s="63">
        <v>1514.1</v>
      </c>
      <c r="K140" s="63">
        <v>1517</v>
      </c>
      <c r="L140" s="8"/>
    </row>
    <row r="141" spans="1:12" ht="25.5">
      <c r="A141" s="60" t="s">
        <v>34</v>
      </c>
      <c r="B141" s="5"/>
      <c r="C141" s="44"/>
      <c r="D141" s="44"/>
      <c r="E141" s="44"/>
      <c r="F141" s="44"/>
      <c r="G141" s="44"/>
      <c r="H141" s="44"/>
      <c r="I141" s="44"/>
      <c r="J141" s="44"/>
      <c r="K141" s="44"/>
      <c r="L141" s="8"/>
    </row>
    <row r="142" spans="1:12" ht="12.75">
      <c r="A142" s="140" t="s">
        <v>76</v>
      </c>
      <c r="B142" s="141"/>
      <c r="C142" s="44"/>
      <c r="D142" s="44"/>
      <c r="E142" s="44"/>
      <c r="F142" s="44"/>
      <c r="G142" s="44"/>
      <c r="H142" s="44"/>
      <c r="I142" s="44"/>
      <c r="J142" s="44"/>
      <c r="K142" s="44"/>
      <c r="L142" s="8"/>
    </row>
    <row r="143" spans="1:12" ht="12.75">
      <c r="A143" s="8" t="s">
        <v>85</v>
      </c>
      <c r="B143" s="53" t="s">
        <v>64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8"/>
    </row>
    <row r="144" spans="1:12" ht="15.75" customHeight="1">
      <c r="A144" s="6" t="s">
        <v>35</v>
      </c>
      <c r="B144" s="5" t="s">
        <v>37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8"/>
    </row>
    <row r="145" spans="1:12" ht="12.75">
      <c r="A145" s="6" t="s">
        <v>36</v>
      </c>
      <c r="B145" s="5" t="s">
        <v>64</v>
      </c>
      <c r="C145" s="63">
        <v>0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8"/>
    </row>
    <row r="146" spans="1:12" ht="25.5">
      <c r="A146" s="60" t="s">
        <v>34</v>
      </c>
      <c r="B146" s="69" t="s">
        <v>64</v>
      </c>
      <c r="C146" s="72"/>
      <c r="D146" s="71"/>
      <c r="E146" s="45"/>
      <c r="F146" s="45"/>
      <c r="G146" s="45"/>
      <c r="H146" s="46"/>
      <c r="I146" s="46"/>
      <c r="J146" s="46"/>
      <c r="K146" s="46"/>
      <c r="L146" s="8"/>
    </row>
    <row r="147" spans="1:12" ht="25.5">
      <c r="A147" s="73" t="s">
        <v>105</v>
      </c>
      <c r="B147" s="69"/>
      <c r="C147" s="74"/>
      <c r="D147" s="71"/>
      <c r="E147" s="45"/>
      <c r="F147" s="45"/>
      <c r="G147" s="45"/>
      <c r="H147" s="46"/>
      <c r="I147" s="46"/>
      <c r="J147" s="46"/>
      <c r="K147" s="46"/>
      <c r="L147" s="8"/>
    </row>
    <row r="148" spans="1:12" ht="12.75">
      <c r="A148" s="52" t="s">
        <v>85</v>
      </c>
      <c r="B148" s="53" t="s">
        <v>64</v>
      </c>
      <c r="C148" s="12">
        <f aca="true" t="shared" si="50" ref="C148:K148">C152+C173+C178</f>
        <v>0</v>
      </c>
      <c r="D148" s="12">
        <f t="shared" si="50"/>
        <v>0</v>
      </c>
      <c r="E148" s="12">
        <f t="shared" si="50"/>
        <v>0</v>
      </c>
      <c r="F148" s="12">
        <f t="shared" si="50"/>
        <v>0</v>
      </c>
      <c r="G148" s="12">
        <f t="shared" si="50"/>
        <v>0</v>
      </c>
      <c r="H148" s="12">
        <f t="shared" si="50"/>
        <v>0</v>
      </c>
      <c r="I148" s="12">
        <f t="shared" si="50"/>
        <v>0</v>
      </c>
      <c r="J148" s="12">
        <f t="shared" si="50"/>
        <v>0</v>
      </c>
      <c r="K148" s="12">
        <f t="shared" si="50"/>
        <v>0</v>
      </c>
      <c r="L148" s="8"/>
    </row>
    <row r="149" spans="1:12" ht="12.75">
      <c r="A149" s="6" t="s">
        <v>35</v>
      </c>
      <c r="B149" s="5" t="s">
        <v>37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4">
        <v>0</v>
      </c>
      <c r="I149" s="63">
        <v>0</v>
      </c>
      <c r="J149" s="64">
        <v>0</v>
      </c>
      <c r="K149" s="63">
        <v>0</v>
      </c>
      <c r="L149" s="8"/>
    </row>
    <row r="150" spans="1:12" ht="12.75">
      <c r="A150" s="6" t="s">
        <v>36</v>
      </c>
      <c r="B150" s="5" t="s">
        <v>64</v>
      </c>
      <c r="C150" s="12">
        <f aca="true" t="shared" si="51" ref="C150:K150">C154+C175+C180</f>
        <v>0</v>
      </c>
      <c r="D150" s="12">
        <f t="shared" si="51"/>
        <v>0</v>
      </c>
      <c r="E150" s="12">
        <f t="shared" si="51"/>
        <v>0</v>
      </c>
      <c r="F150" s="12">
        <f t="shared" si="51"/>
        <v>0</v>
      </c>
      <c r="G150" s="12">
        <f t="shared" si="51"/>
        <v>0</v>
      </c>
      <c r="H150" s="12">
        <f t="shared" si="51"/>
        <v>0</v>
      </c>
      <c r="I150" s="12">
        <f t="shared" si="51"/>
        <v>0</v>
      </c>
      <c r="J150" s="12">
        <f t="shared" si="51"/>
        <v>0</v>
      </c>
      <c r="K150" s="12">
        <f t="shared" si="51"/>
        <v>0</v>
      </c>
      <c r="L150" s="8"/>
    </row>
    <row r="151" spans="1:12" ht="12.75">
      <c r="A151" s="56" t="s">
        <v>75</v>
      </c>
      <c r="B151" s="57"/>
      <c r="C151" s="74"/>
      <c r="D151" s="71"/>
      <c r="E151" s="71"/>
      <c r="F151" s="71"/>
      <c r="G151" s="71"/>
      <c r="H151" s="99"/>
      <c r="I151" s="99"/>
      <c r="J151" s="99"/>
      <c r="K151" s="99"/>
      <c r="L151" s="8"/>
    </row>
    <row r="152" spans="1:12" ht="12.75">
      <c r="A152" s="52" t="s">
        <v>85</v>
      </c>
      <c r="B152" s="53" t="s">
        <v>64</v>
      </c>
      <c r="C152" s="63">
        <v>0</v>
      </c>
      <c r="D152" s="63">
        <f aca="true" t="shared" si="52" ref="D152:K152">D165+D169</f>
        <v>0</v>
      </c>
      <c r="E152" s="63">
        <f t="shared" si="52"/>
        <v>0</v>
      </c>
      <c r="F152" s="63">
        <f t="shared" si="52"/>
        <v>0</v>
      </c>
      <c r="G152" s="63">
        <f t="shared" si="52"/>
        <v>0</v>
      </c>
      <c r="H152" s="63">
        <f t="shared" si="52"/>
        <v>0</v>
      </c>
      <c r="I152" s="63">
        <f t="shared" si="52"/>
        <v>0</v>
      </c>
      <c r="J152" s="63">
        <f t="shared" si="52"/>
        <v>0</v>
      </c>
      <c r="K152" s="63">
        <f t="shared" si="52"/>
        <v>0</v>
      </c>
      <c r="L152" s="8"/>
    </row>
    <row r="153" spans="1:12" ht="12.75">
      <c r="A153" s="6" t="s">
        <v>35</v>
      </c>
      <c r="B153" s="5" t="s">
        <v>37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4">
        <v>0</v>
      </c>
      <c r="I153" s="63">
        <v>0</v>
      </c>
      <c r="J153" s="64">
        <v>0</v>
      </c>
      <c r="K153" s="63">
        <v>0</v>
      </c>
      <c r="L153" s="8"/>
    </row>
    <row r="154" spans="1:12" ht="12.75">
      <c r="A154" s="6" t="s">
        <v>36</v>
      </c>
      <c r="B154" s="5" t="s">
        <v>64</v>
      </c>
      <c r="C154" s="63">
        <v>0</v>
      </c>
      <c r="D154" s="63">
        <f aca="true" t="shared" si="53" ref="D154:K154">D167+D171</f>
        <v>0</v>
      </c>
      <c r="E154" s="63">
        <f t="shared" si="53"/>
        <v>0</v>
      </c>
      <c r="F154" s="63">
        <v>0</v>
      </c>
      <c r="G154" s="63">
        <f t="shared" si="53"/>
        <v>0</v>
      </c>
      <c r="H154" s="63">
        <f t="shared" si="53"/>
        <v>0</v>
      </c>
      <c r="I154" s="63">
        <f t="shared" si="53"/>
        <v>0</v>
      </c>
      <c r="J154" s="63">
        <v>0</v>
      </c>
      <c r="K154" s="63">
        <f t="shared" si="53"/>
        <v>0</v>
      </c>
      <c r="L154" s="8"/>
    </row>
    <row r="155" spans="1:12" ht="25.5">
      <c r="A155" s="60" t="s">
        <v>34</v>
      </c>
      <c r="B155" s="5"/>
      <c r="C155" s="74"/>
      <c r="D155" s="71"/>
      <c r="E155" s="71"/>
      <c r="F155" s="71"/>
      <c r="G155" s="71"/>
      <c r="H155" s="99"/>
      <c r="I155" s="99"/>
      <c r="J155" s="99"/>
      <c r="K155" s="99"/>
      <c r="L155" s="8"/>
    </row>
    <row r="156" spans="1:12" ht="12.75">
      <c r="A156" s="56" t="s">
        <v>79</v>
      </c>
      <c r="B156" s="57"/>
      <c r="C156" s="74"/>
      <c r="D156" s="71"/>
      <c r="E156" s="71"/>
      <c r="F156" s="71"/>
      <c r="G156" s="71"/>
      <c r="H156" s="99"/>
      <c r="I156" s="99"/>
      <c r="J156" s="99"/>
      <c r="K156" s="99"/>
      <c r="L156" s="8"/>
    </row>
    <row r="157" spans="1:12" ht="12.75">
      <c r="A157" s="52" t="s">
        <v>85</v>
      </c>
      <c r="B157" s="53" t="s">
        <v>64</v>
      </c>
      <c r="C157" s="63">
        <v>0</v>
      </c>
      <c r="D157" s="63">
        <v>0</v>
      </c>
      <c r="E157" s="63">
        <f>E159/101/102.8*100*100</f>
        <v>0</v>
      </c>
      <c r="F157" s="63">
        <f aca="true" t="shared" si="54" ref="F157:K157">F159/101/102.8*100*100</f>
        <v>0</v>
      </c>
      <c r="G157" s="63">
        <f t="shared" si="54"/>
        <v>0</v>
      </c>
      <c r="H157" s="63">
        <f t="shared" si="54"/>
        <v>0</v>
      </c>
      <c r="I157" s="63">
        <f t="shared" si="54"/>
        <v>0</v>
      </c>
      <c r="J157" s="63">
        <f t="shared" si="54"/>
        <v>0</v>
      </c>
      <c r="K157" s="63">
        <f t="shared" si="54"/>
        <v>0</v>
      </c>
      <c r="L157" s="8"/>
    </row>
    <row r="158" spans="1:12" ht="12.75">
      <c r="A158" s="6" t="s">
        <v>35</v>
      </c>
      <c r="B158" s="5" t="s">
        <v>37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4">
        <v>0</v>
      </c>
      <c r="I158" s="63">
        <v>0</v>
      </c>
      <c r="J158" s="64">
        <v>0</v>
      </c>
      <c r="K158" s="63">
        <v>0</v>
      </c>
      <c r="L158" s="8"/>
    </row>
    <row r="159" spans="1:12" ht="12.75">
      <c r="A159" s="6" t="s">
        <v>36</v>
      </c>
      <c r="B159" s="5" t="s">
        <v>33</v>
      </c>
      <c r="C159" s="63">
        <v>0</v>
      </c>
      <c r="D159" s="43"/>
      <c r="E159" s="63"/>
      <c r="F159" s="63"/>
      <c r="G159" s="63"/>
      <c r="H159" s="63"/>
      <c r="I159" s="63"/>
      <c r="J159" s="63"/>
      <c r="K159" s="63"/>
      <c r="L159" s="8"/>
    </row>
    <row r="160" spans="1:12" ht="25.5">
      <c r="A160" s="60" t="s">
        <v>34</v>
      </c>
      <c r="B160" s="5"/>
      <c r="C160" s="113"/>
      <c r="D160" s="45"/>
      <c r="E160" s="71"/>
      <c r="F160" s="71"/>
      <c r="G160" s="71"/>
      <c r="H160" s="99"/>
      <c r="I160" s="99"/>
      <c r="J160" s="99"/>
      <c r="K160" s="99"/>
      <c r="L160" s="8"/>
    </row>
    <row r="161" spans="1:12" ht="12.75">
      <c r="A161" s="140" t="s">
        <v>76</v>
      </c>
      <c r="B161" s="141"/>
      <c r="C161" s="113"/>
      <c r="D161" s="45"/>
      <c r="E161" s="71"/>
      <c r="F161" s="71"/>
      <c r="G161" s="71"/>
      <c r="H161" s="99"/>
      <c r="I161" s="99"/>
      <c r="J161" s="99"/>
      <c r="K161" s="99"/>
      <c r="L161" s="8"/>
    </row>
    <row r="162" spans="1:12" ht="12.75">
      <c r="A162" s="8" t="s">
        <v>85</v>
      </c>
      <c r="B162" s="53" t="s">
        <v>64</v>
      </c>
      <c r="C162" s="113"/>
      <c r="D162" s="45"/>
      <c r="E162" s="71"/>
      <c r="F162" s="71"/>
      <c r="G162" s="71"/>
      <c r="H162" s="99"/>
      <c r="I162" s="99"/>
      <c r="J162" s="99"/>
      <c r="K162" s="99"/>
      <c r="L162" s="8"/>
    </row>
    <row r="163" spans="1:12" ht="12.75">
      <c r="A163" s="6" t="s">
        <v>35</v>
      </c>
      <c r="B163" s="5" t="s">
        <v>37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8"/>
    </row>
    <row r="164" spans="1:12" ht="12.75">
      <c r="A164" s="6" t="s">
        <v>36</v>
      </c>
      <c r="B164" s="5" t="s">
        <v>64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8"/>
    </row>
    <row r="165" spans="1:12" ht="25.5">
      <c r="A165" s="60" t="s">
        <v>34</v>
      </c>
      <c r="B165" s="69" t="s">
        <v>64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8"/>
    </row>
    <row r="166" spans="1:12" ht="49.5" customHeight="1">
      <c r="A166" s="73" t="s">
        <v>92</v>
      </c>
      <c r="B166" s="69"/>
      <c r="C166" s="75"/>
      <c r="D166" s="95"/>
      <c r="E166" s="48"/>
      <c r="F166" s="48"/>
      <c r="G166" s="48"/>
      <c r="H166" s="48"/>
      <c r="I166" s="48"/>
      <c r="J166" s="48"/>
      <c r="K166" s="48"/>
      <c r="L166" s="8"/>
    </row>
    <row r="167" spans="1:12" ht="12.75">
      <c r="A167" s="52" t="s">
        <v>85</v>
      </c>
      <c r="B167" s="53" t="s">
        <v>64</v>
      </c>
      <c r="C167" s="12">
        <f>C171+C176+C181</f>
        <v>0</v>
      </c>
      <c r="D167" s="12">
        <f aca="true" t="shared" si="55" ref="D167:K167">D171+D176+D181</f>
        <v>0</v>
      </c>
      <c r="E167" s="12">
        <f t="shared" si="55"/>
        <v>0</v>
      </c>
      <c r="F167" s="12">
        <f t="shared" si="55"/>
        <v>0</v>
      </c>
      <c r="G167" s="12">
        <f t="shared" si="55"/>
        <v>0</v>
      </c>
      <c r="H167" s="12">
        <f t="shared" si="55"/>
        <v>0</v>
      </c>
      <c r="I167" s="12">
        <f t="shared" si="55"/>
        <v>0</v>
      </c>
      <c r="J167" s="12">
        <f t="shared" si="55"/>
        <v>0</v>
      </c>
      <c r="K167" s="12">
        <f t="shared" si="55"/>
        <v>0</v>
      </c>
      <c r="L167" s="8"/>
    </row>
    <row r="168" spans="1:12" ht="12.75">
      <c r="A168" s="6" t="s">
        <v>35</v>
      </c>
      <c r="B168" s="5" t="s">
        <v>37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64">
        <v>0</v>
      </c>
      <c r="I168" s="63">
        <v>0</v>
      </c>
      <c r="J168" s="64">
        <v>0</v>
      </c>
      <c r="K168" s="63">
        <v>0</v>
      </c>
      <c r="L168" s="8"/>
    </row>
    <row r="169" spans="1:12" ht="12.75">
      <c r="A169" s="6" t="s">
        <v>36</v>
      </c>
      <c r="B169" s="5" t="s">
        <v>64</v>
      </c>
      <c r="C169" s="12">
        <f>C173+C178+C183</f>
        <v>0</v>
      </c>
      <c r="D169" s="12">
        <f aca="true" t="shared" si="56" ref="D169:K169">D173+D178+D183</f>
        <v>0</v>
      </c>
      <c r="E169" s="12">
        <f t="shared" si="56"/>
        <v>0</v>
      </c>
      <c r="F169" s="12">
        <f t="shared" si="56"/>
        <v>0</v>
      </c>
      <c r="G169" s="12">
        <f t="shared" si="56"/>
        <v>0</v>
      </c>
      <c r="H169" s="12">
        <f t="shared" si="56"/>
        <v>0</v>
      </c>
      <c r="I169" s="12">
        <f t="shared" si="56"/>
        <v>0</v>
      </c>
      <c r="J169" s="12">
        <f t="shared" si="56"/>
        <v>0</v>
      </c>
      <c r="K169" s="12">
        <f t="shared" si="56"/>
        <v>0</v>
      </c>
      <c r="L169" s="8"/>
    </row>
    <row r="170" spans="1:12" ht="12.75">
      <c r="A170" s="56" t="s">
        <v>75</v>
      </c>
      <c r="B170" s="57"/>
      <c r="C170" s="12"/>
      <c r="D170" s="12"/>
      <c r="E170" s="12"/>
      <c r="F170" s="12"/>
      <c r="G170" s="12"/>
      <c r="H170" s="100"/>
      <c r="I170" s="100"/>
      <c r="J170" s="100"/>
      <c r="K170" s="100"/>
      <c r="L170" s="8"/>
    </row>
    <row r="171" spans="1:12" ht="12.75">
      <c r="A171" s="52" t="s">
        <v>85</v>
      </c>
      <c r="B171" s="53" t="s">
        <v>64</v>
      </c>
      <c r="C171" s="12">
        <f>C176</f>
        <v>0</v>
      </c>
      <c r="D171" s="12">
        <f aca="true" t="shared" si="57" ref="D171:K171">D176</f>
        <v>0</v>
      </c>
      <c r="E171" s="12">
        <f t="shared" si="57"/>
        <v>0</v>
      </c>
      <c r="F171" s="12">
        <f t="shared" si="57"/>
        <v>0</v>
      </c>
      <c r="G171" s="12">
        <f t="shared" si="57"/>
        <v>0</v>
      </c>
      <c r="H171" s="12">
        <f t="shared" si="57"/>
        <v>0</v>
      </c>
      <c r="I171" s="12">
        <f t="shared" si="57"/>
        <v>0</v>
      </c>
      <c r="J171" s="12">
        <f t="shared" si="57"/>
        <v>0</v>
      </c>
      <c r="K171" s="12">
        <f t="shared" si="57"/>
        <v>0</v>
      </c>
      <c r="L171" s="8"/>
    </row>
    <row r="172" spans="1:12" ht="12.75">
      <c r="A172" s="6" t="s">
        <v>35</v>
      </c>
      <c r="B172" s="5" t="s">
        <v>37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64">
        <v>0</v>
      </c>
      <c r="I172" s="63">
        <v>0</v>
      </c>
      <c r="J172" s="64">
        <v>0</v>
      </c>
      <c r="K172" s="63">
        <v>0</v>
      </c>
      <c r="L172" s="8"/>
    </row>
    <row r="173" spans="1:12" ht="12.75">
      <c r="A173" s="6" t="s">
        <v>36</v>
      </c>
      <c r="B173" s="5" t="s">
        <v>64</v>
      </c>
      <c r="C173" s="12">
        <f>C178</f>
        <v>0</v>
      </c>
      <c r="D173" s="12">
        <f aca="true" t="shared" si="58" ref="D173:K173">D178</f>
        <v>0</v>
      </c>
      <c r="E173" s="12">
        <f t="shared" si="58"/>
        <v>0</v>
      </c>
      <c r="F173" s="12">
        <f t="shared" si="58"/>
        <v>0</v>
      </c>
      <c r="G173" s="12">
        <f t="shared" si="58"/>
        <v>0</v>
      </c>
      <c r="H173" s="12">
        <f t="shared" si="58"/>
        <v>0</v>
      </c>
      <c r="I173" s="12">
        <f t="shared" si="58"/>
        <v>0</v>
      </c>
      <c r="J173" s="12">
        <f t="shared" si="58"/>
        <v>0</v>
      </c>
      <c r="K173" s="12">
        <f t="shared" si="58"/>
        <v>0</v>
      </c>
      <c r="L173" s="8"/>
    </row>
    <row r="174" spans="1:12" ht="25.5">
      <c r="A174" s="60" t="s">
        <v>34</v>
      </c>
      <c r="B174" s="5"/>
      <c r="C174" s="12"/>
      <c r="D174" s="12"/>
      <c r="E174" s="12"/>
      <c r="F174" s="12"/>
      <c r="G174" s="12"/>
      <c r="H174" s="12"/>
      <c r="I174" s="12"/>
      <c r="J174" s="12"/>
      <c r="K174" s="12"/>
      <c r="L174" s="8"/>
    </row>
    <row r="175" spans="1:12" ht="12.75">
      <c r="A175" s="56" t="s">
        <v>79</v>
      </c>
      <c r="B175" s="57"/>
      <c r="C175" s="71"/>
      <c r="D175" s="71"/>
      <c r="E175" s="71"/>
      <c r="F175" s="71"/>
      <c r="G175" s="71"/>
      <c r="H175" s="71"/>
      <c r="I175" s="71"/>
      <c r="J175" s="71"/>
      <c r="K175" s="71"/>
      <c r="L175" s="8"/>
    </row>
    <row r="176" spans="1:12" ht="12.75">
      <c r="A176" s="52" t="s">
        <v>85</v>
      </c>
      <c r="B176" s="53" t="s">
        <v>64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8"/>
    </row>
    <row r="177" spans="1:12" ht="12.75">
      <c r="A177" s="6" t="s">
        <v>35</v>
      </c>
      <c r="B177" s="5" t="s">
        <v>37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8"/>
    </row>
    <row r="178" spans="1:12" ht="12.75">
      <c r="A178" s="6" t="s">
        <v>36</v>
      </c>
      <c r="B178" s="5" t="s">
        <v>33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8"/>
    </row>
    <row r="179" spans="1:12" ht="25.5">
      <c r="A179" s="60" t="s">
        <v>34</v>
      </c>
      <c r="B179" s="5"/>
      <c r="C179" s="71"/>
      <c r="D179" s="71"/>
      <c r="E179" s="71"/>
      <c r="F179" s="71"/>
      <c r="G179" s="71"/>
      <c r="H179" s="71"/>
      <c r="I179" s="71"/>
      <c r="J179" s="71"/>
      <c r="K179" s="71"/>
      <c r="L179" s="8"/>
    </row>
    <row r="180" spans="1:12" ht="12.75">
      <c r="A180" s="140" t="s">
        <v>76</v>
      </c>
      <c r="B180" s="141"/>
      <c r="C180" s="71"/>
      <c r="D180" s="71"/>
      <c r="E180" s="71"/>
      <c r="F180" s="71"/>
      <c r="G180" s="71"/>
      <c r="H180" s="99"/>
      <c r="I180" s="99"/>
      <c r="J180" s="99"/>
      <c r="K180" s="99"/>
      <c r="L180" s="8"/>
    </row>
    <row r="181" spans="1:12" ht="12.75">
      <c r="A181" s="52" t="s">
        <v>85</v>
      </c>
      <c r="B181" s="53" t="s">
        <v>64</v>
      </c>
      <c r="C181" s="12">
        <f>C186</f>
        <v>0</v>
      </c>
      <c r="D181" s="12">
        <f aca="true" t="shared" si="59" ref="D181:K181">D186</f>
        <v>0</v>
      </c>
      <c r="E181" s="12">
        <f t="shared" si="59"/>
        <v>0</v>
      </c>
      <c r="F181" s="12">
        <f t="shared" si="59"/>
        <v>0</v>
      </c>
      <c r="G181" s="12">
        <f t="shared" si="59"/>
        <v>0</v>
      </c>
      <c r="H181" s="12">
        <f t="shared" si="59"/>
        <v>0</v>
      </c>
      <c r="I181" s="12">
        <f t="shared" si="59"/>
        <v>0</v>
      </c>
      <c r="J181" s="12">
        <f t="shared" si="59"/>
        <v>0</v>
      </c>
      <c r="K181" s="12">
        <f t="shared" si="59"/>
        <v>0</v>
      </c>
      <c r="L181" s="8"/>
    </row>
    <row r="182" spans="1:12" ht="12.75">
      <c r="A182" s="6" t="s">
        <v>35</v>
      </c>
      <c r="B182" s="5" t="s">
        <v>37</v>
      </c>
      <c r="C182" s="12">
        <v>0</v>
      </c>
      <c r="D182" s="63">
        <v>0</v>
      </c>
      <c r="E182" s="63">
        <v>0</v>
      </c>
      <c r="F182" s="63">
        <v>0</v>
      </c>
      <c r="G182" s="63">
        <v>0</v>
      </c>
      <c r="H182" s="64">
        <v>0</v>
      </c>
      <c r="I182" s="63">
        <v>0</v>
      </c>
      <c r="J182" s="64">
        <v>0</v>
      </c>
      <c r="K182" s="63">
        <v>0</v>
      </c>
      <c r="L182" s="8"/>
    </row>
    <row r="183" spans="1:12" ht="12.75">
      <c r="A183" s="6" t="s">
        <v>36</v>
      </c>
      <c r="B183" s="5" t="s">
        <v>33</v>
      </c>
      <c r="C183" s="12">
        <f>C188</f>
        <v>0</v>
      </c>
      <c r="D183" s="12">
        <f aca="true" t="shared" si="60" ref="D183:K183">D188</f>
        <v>0</v>
      </c>
      <c r="E183" s="12">
        <f t="shared" si="60"/>
        <v>0</v>
      </c>
      <c r="F183" s="12">
        <f t="shared" si="60"/>
        <v>0</v>
      </c>
      <c r="G183" s="12">
        <f t="shared" si="60"/>
        <v>0</v>
      </c>
      <c r="H183" s="12">
        <f t="shared" si="60"/>
        <v>0</v>
      </c>
      <c r="I183" s="12">
        <f t="shared" si="60"/>
        <v>0</v>
      </c>
      <c r="J183" s="12">
        <f t="shared" si="60"/>
        <v>0</v>
      </c>
      <c r="K183" s="12">
        <f t="shared" si="60"/>
        <v>0</v>
      </c>
      <c r="L183" s="8"/>
    </row>
    <row r="184" spans="1:12" ht="25.5">
      <c r="A184" s="60" t="s">
        <v>34</v>
      </c>
      <c r="B184" s="5"/>
      <c r="C184" s="12"/>
      <c r="D184" s="12"/>
      <c r="E184" s="12"/>
      <c r="F184" s="12"/>
      <c r="G184" s="12"/>
      <c r="H184" s="12"/>
      <c r="I184" s="12"/>
      <c r="J184" s="12"/>
      <c r="K184" s="12"/>
      <c r="L184" s="8"/>
    </row>
    <row r="185" spans="1:12" ht="25.5">
      <c r="A185" s="60" t="s">
        <v>116</v>
      </c>
      <c r="B185" s="5"/>
      <c r="C185" s="12"/>
      <c r="D185" s="42"/>
      <c r="E185" s="12"/>
      <c r="F185" s="12"/>
      <c r="G185" s="12"/>
      <c r="H185" s="12"/>
      <c r="I185" s="12"/>
      <c r="J185" s="12"/>
      <c r="K185" s="12"/>
      <c r="L185" s="8"/>
    </row>
    <row r="186" spans="1:12" ht="12.75">
      <c r="A186" s="52" t="s">
        <v>85</v>
      </c>
      <c r="B186" s="53" t="s">
        <v>64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8"/>
    </row>
    <row r="187" spans="1:12" ht="12.75">
      <c r="A187" s="6" t="s">
        <v>35</v>
      </c>
      <c r="B187" s="5" t="s">
        <v>37</v>
      </c>
      <c r="C187" s="12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8"/>
    </row>
    <row r="188" spans="1:12" ht="12.75">
      <c r="A188" s="6" t="s">
        <v>36</v>
      </c>
      <c r="B188" s="5" t="s">
        <v>33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101">
        <v>0</v>
      </c>
      <c r="I188" s="101">
        <v>0</v>
      </c>
      <c r="J188" s="101">
        <v>0</v>
      </c>
      <c r="K188" s="101">
        <v>0</v>
      </c>
      <c r="L188" s="8"/>
    </row>
    <row r="189" spans="1:12" ht="75.75" customHeight="1">
      <c r="A189" s="73" t="s">
        <v>93</v>
      </c>
      <c r="B189" s="69"/>
      <c r="C189" s="71"/>
      <c r="D189" s="45"/>
      <c r="E189" s="71"/>
      <c r="F189" s="71"/>
      <c r="G189" s="71"/>
      <c r="H189" s="99"/>
      <c r="I189" s="99"/>
      <c r="J189" s="99"/>
      <c r="K189" s="99"/>
      <c r="L189" s="8"/>
    </row>
    <row r="190" spans="1:12" ht="12.75">
      <c r="A190" s="52" t="s">
        <v>85</v>
      </c>
      <c r="B190" s="53" t="s">
        <v>64</v>
      </c>
      <c r="C190" s="76">
        <f>C194+C207+C212</f>
        <v>0</v>
      </c>
      <c r="D190" s="12">
        <f aca="true" t="shared" si="61" ref="D190:K190">D194+D207+D212</f>
        <v>0</v>
      </c>
      <c r="E190" s="12">
        <f t="shared" si="61"/>
        <v>0</v>
      </c>
      <c r="F190" s="12">
        <f t="shared" si="61"/>
        <v>0</v>
      </c>
      <c r="G190" s="12">
        <f t="shared" si="61"/>
        <v>0</v>
      </c>
      <c r="H190" s="12">
        <f t="shared" si="61"/>
        <v>0</v>
      </c>
      <c r="I190" s="12">
        <f t="shared" si="61"/>
        <v>0</v>
      </c>
      <c r="J190" s="12">
        <f t="shared" si="61"/>
        <v>0</v>
      </c>
      <c r="K190" s="12">
        <f t="shared" si="61"/>
        <v>0</v>
      </c>
      <c r="L190" s="8"/>
    </row>
    <row r="191" spans="1:12" ht="12.75">
      <c r="A191" s="6" t="s">
        <v>35</v>
      </c>
      <c r="B191" s="5" t="s">
        <v>37</v>
      </c>
      <c r="C191" s="76">
        <v>0</v>
      </c>
      <c r="D191" s="12">
        <f>D195</f>
        <v>0</v>
      </c>
      <c r="E191" s="12">
        <v>0</v>
      </c>
      <c r="F191" s="12">
        <v>0</v>
      </c>
      <c r="G191" s="12">
        <v>0</v>
      </c>
      <c r="H191" s="64">
        <v>0</v>
      </c>
      <c r="I191" s="12">
        <v>0</v>
      </c>
      <c r="J191" s="64">
        <v>0</v>
      </c>
      <c r="K191" s="12">
        <v>0</v>
      </c>
      <c r="L191" s="8"/>
    </row>
    <row r="192" spans="1:12" ht="12.75">
      <c r="A192" s="6" t="s">
        <v>36</v>
      </c>
      <c r="B192" s="5" t="s">
        <v>64</v>
      </c>
      <c r="C192" s="77">
        <f>C196+C209+C214</f>
        <v>0</v>
      </c>
      <c r="D192" s="78">
        <f>D196+D209+D214</f>
        <v>0</v>
      </c>
      <c r="E192" s="78">
        <f aca="true" t="shared" si="62" ref="E192:K192">E196+E209+E214</f>
        <v>0</v>
      </c>
      <c r="F192" s="78">
        <f t="shared" si="62"/>
        <v>0</v>
      </c>
      <c r="G192" s="78">
        <f t="shared" si="62"/>
        <v>0</v>
      </c>
      <c r="H192" s="78">
        <f t="shared" si="62"/>
        <v>0</v>
      </c>
      <c r="I192" s="78">
        <f t="shared" si="62"/>
        <v>0</v>
      </c>
      <c r="J192" s="78">
        <f t="shared" si="62"/>
        <v>0</v>
      </c>
      <c r="K192" s="78">
        <f t="shared" si="62"/>
        <v>0</v>
      </c>
      <c r="L192" s="8"/>
    </row>
    <row r="193" spans="1:12" ht="12.75">
      <c r="A193" s="56" t="s">
        <v>75</v>
      </c>
      <c r="B193" s="57"/>
      <c r="C193" s="71"/>
      <c r="D193" s="96"/>
      <c r="E193" s="96"/>
      <c r="F193" s="72"/>
      <c r="G193" s="72"/>
      <c r="H193" s="102"/>
      <c r="I193" s="102"/>
      <c r="J193" s="102"/>
      <c r="K193" s="102"/>
      <c r="L193" s="8"/>
    </row>
    <row r="194" spans="1:12" ht="12.75">
      <c r="A194" s="52" t="s">
        <v>85</v>
      </c>
      <c r="B194" s="53" t="s">
        <v>64</v>
      </c>
      <c r="C194" s="78">
        <f>C199</f>
        <v>0</v>
      </c>
      <c r="D194" s="78">
        <f>D199</f>
        <v>0</v>
      </c>
      <c r="E194" s="78">
        <f aca="true" t="shared" si="63" ref="E194:K194">E199</f>
        <v>0</v>
      </c>
      <c r="F194" s="78">
        <f t="shared" si="63"/>
        <v>0</v>
      </c>
      <c r="G194" s="78">
        <f t="shared" si="63"/>
        <v>0</v>
      </c>
      <c r="H194" s="78">
        <f t="shared" si="63"/>
        <v>0</v>
      </c>
      <c r="I194" s="78">
        <f t="shared" si="63"/>
        <v>0</v>
      </c>
      <c r="J194" s="78">
        <f t="shared" si="63"/>
        <v>0</v>
      </c>
      <c r="K194" s="78">
        <f t="shared" si="63"/>
        <v>0</v>
      </c>
      <c r="L194" s="8"/>
    </row>
    <row r="195" spans="1:12" ht="12.75">
      <c r="A195" s="79" t="s">
        <v>35</v>
      </c>
      <c r="B195" s="5" t="s">
        <v>37</v>
      </c>
      <c r="C195" s="76">
        <v>0</v>
      </c>
      <c r="D195" s="97">
        <v>0</v>
      </c>
      <c r="E195" s="97">
        <v>0</v>
      </c>
      <c r="F195" s="97">
        <v>0</v>
      </c>
      <c r="G195" s="97">
        <v>0</v>
      </c>
      <c r="H195" s="64">
        <v>0</v>
      </c>
      <c r="I195" s="97">
        <v>0</v>
      </c>
      <c r="J195" s="64">
        <v>0</v>
      </c>
      <c r="K195" s="97">
        <v>0</v>
      </c>
      <c r="L195" s="8"/>
    </row>
    <row r="196" spans="1:12" ht="12.75">
      <c r="A196" s="79" t="s">
        <v>36</v>
      </c>
      <c r="B196" s="5" t="s">
        <v>64</v>
      </c>
      <c r="C196" s="12">
        <f>C201</f>
        <v>0</v>
      </c>
      <c r="D196" s="12">
        <f>D201</f>
        <v>0</v>
      </c>
      <c r="E196" s="12">
        <f aca="true" t="shared" si="64" ref="E196:K196">E201</f>
        <v>0</v>
      </c>
      <c r="F196" s="12">
        <f t="shared" si="64"/>
        <v>0</v>
      </c>
      <c r="G196" s="12">
        <f t="shared" si="64"/>
        <v>0</v>
      </c>
      <c r="H196" s="12">
        <f t="shared" si="64"/>
        <v>0</v>
      </c>
      <c r="I196" s="12">
        <f t="shared" si="64"/>
        <v>0</v>
      </c>
      <c r="J196" s="12">
        <f t="shared" si="64"/>
        <v>0</v>
      </c>
      <c r="K196" s="12">
        <f t="shared" si="64"/>
        <v>0</v>
      </c>
      <c r="L196" s="8"/>
    </row>
    <row r="197" spans="1:12" ht="25.5">
      <c r="A197" s="60" t="s">
        <v>34</v>
      </c>
      <c r="B197" s="5"/>
      <c r="C197" s="80"/>
      <c r="D197" s="98"/>
      <c r="E197" s="98"/>
      <c r="F197" s="50"/>
      <c r="G197" s="50"/>
      <c r="H197" s="50"/>
      <c r="I197" s="50"/>
      <c r="J197" s="50"/>
      <c r="K197" s="50"/>
      <c r="L197" s="8"/>
    </row>
    <row r="198" spans="1:12" ht="12.75">
      <c r="A198" s="81" t="s">
        <v>110</v>
      </c>
      <c r="B198" s="5"/>
      <c r="C198" s="80"/>
      <c r="D198" s="97"/>
      <c r="E198" s="97"/>
      <c r="F198" s="51"/>
      <c r="G198" s="51"/>
      <c r="H198" s="51"/>
      <c r="I198" s="51"/>
      <c r="J198" s="51"/>
      <c r="K198" s="51"/>
      <c r="L198" s="8"/>
    </row>
    <row r="199" spans="1:12" ht="12.75">
      <c r="A199" s="52" t="s">
        <v>85</v>
      </c>
      <c r="B199" s="53" t="s">
        <v>64</v>
      </c>
      <c r="C199" s="80">
        <v>0</v>
      </c>
      <c r="D199" s="97">
        <v>0</v>
      </c>
      <c r="E199" s="97">
        <f>E201/101/103.3*100*100</f>
        <v>0</v>
      </c>
      <c r="F199" s="88">
        <f>F201/101/103.3*100*100</f>
        <v>0</v>
      </c>
      <c r="G199" s="88">
        <f>G201/101/102.9*100*100</f>
        <v>0</v>
      </c>
      <c r="H199" s="97">
        <f>H201/101/103.5*100*100</f>
        <v>0</v>
      </c>
      <c r="I199" s="88">
        <f>I201/101/103.1*100*100</f>
        <v>0</v>
      </c>
      <c r="J199" s="88">
        <f>J201/101/103.7*100*100</f>
        <v>0</v>
      </c>
      <c r="K199" s="88">
        <f>K201/101/103.4*100*100</f>
        <v>0</v>
      </c>
      <c r="L199" s="8"/>
    </row>
    <row r="200" spans="1:12" ht="12.75">
      <c r="A200" s="79" t="s">
        <v>35</v>
      </c>
      <c r="B200" s="5" t="s">
        <v>37</v>
      </c>
      <c r="C200" s="80">
        <v>0</v>
      </c>
      <c r="D200" s="97">
        <v>0</v>
      </c>
      <c r="E200" s="97">
        <v>0</v>
      </c>
      <c r="F200" s="97">
        <v>0</v>
      </c>
      <c r="G200" s="97">
        <v>0</v>
      </c>
      <c r="H200" s="64">
        <v>0</v>
      </c>
      <c r="I200" s="97">
        <v>0</v>
      </c>
      <c r="J200" s="64">
        <v>0</v>
      </c>
      <c r="K200" s="97">
        <v>0</v>
      </c>
      <c r="L200" s="8"/>
    </row>
    <row r="201" spans="1:12" ht="12.75">
      <c r="A201" s="79" t="s">
        <v>36</v>
      </c>
      <c r="B201" s="53" t="s">
        <v>64</v>
      </c>
      <c r="C201" s="80">
        <v>0</v>
      </c>
      <c r="D201" s="97">
        <v>0</v>
      </c>
      <c r="E201" s="97">
        <v>0</v>
      </c>
      <c r="F201" s="88">
        <v>0</v>
      </c>
      <c r="G201" s="88">
        <v>0</v>
      </c>
      <c r="H201" s="88">
        <v>0</v>
      </c>
      <c r="I201" s="88">
        <v>0</v>
      </c>
      <c r="J201" s="88">
        <v>0</v>
      </c>
      <c r="K201" s="88">
        <v>0</v>
      </c>
      <c r="L201" s="8"/>
    </row>
    <row r="202" spans="1:12" ht="12.75">
      <c r="A202" s="56" t="s">
        <v>79</v>
      </c>
      <c r="B202" s="57"/>
      <c r="C202" s="80"/>
      <c r="D202" s="98"/>
      <c r="E202" s="98"/>
      <c r="F202" s="80"/>
      <c r="G202" s="80"/>
      <c r="H202" s="80"/>
      <c r="I202" s="80"/>
      <c r="J202" s="80"/>
      <c r="K202" s="80"/>
      <c r="L202" s="8"/>
    </row>
    <row r="203" spans="1:12" ht="12.75">
      <c r="A203" s="8" t="s">
        <v>85</v>
      </c>
      <c r="B203" s="53" t="s">
        <v>64</v>
      </c>
      <c r="C203" s="80">
        <v>0</v>
      </c>
      <c r="D203" s="97">
        <v>0</v>
      </c>
      <c r="E203" s="97">
        <v>0</v>
      </c>
      <c r="F203" s="88">
        <v>0</v>
      </c>
      <c r="G203" s="88">
        <v>0</v>
      </c>
      <c r="H203" s="88">
        <v>0</v>
      </c>
      <c r="I203" s="88">
        <v>0</v>
      </c>
      <c r="J203" s="88">
        <v>0</v>
      </c>
      <c r="K203" s="88">
        <v>0</v>
      </c>
      <c r="L203" s="8"/>
    </row>
    <row r="204" spans="1:12" ht="12.75">
      <c r="A204" s="6" t="s">
        <v>35</v>
      </c>
      <c r="B204" s="5" t="s">
        <v>37</v>
      </c>
      <c r="C204" s="80">
        <v>0</v>
      </c>
      <c r="D204" s="97">
        <v>0</v>
      </c>
      <c r="E204" s="97">
        <v>0</v>
      </c>
      <c r="F204" s="88">
        <v>0</v>
      </c>
      <c r="G204" s="88">
        <v>0</v>
      </c>
      <c r="H204" s="88">
        <v>0</v>
      </c>
      <c r="I204" s="88">
        <v>0</v>
      </c>
      <c r="J204" s="88">
        <v>0</v>
      </c>
      <c r="K204" s="88">
        <v>0</v>
      </c>
      <c r="L204" s="8"/>
    </row>
    <row r="205" spans="1:12" ht="12.75">
      <c r="A205" s="6" t="s">
        <v>36</v>
      </c>
      <c r="B205" s="5" t="s">
        <v>33</v>
      </c>
      <c r="C205" s="80">
        <v>0</v>
      </c>
      <c r="D205" s="97">
        <v>0</v>
      </c>
      <c r="E205" s="97">
        <v>0</v>
      </c>
      <c r="F205" s="88">
        <v>0</v>
      </c>
      <c r="G205" s="88">
        <v>0</v>
      </c>
      <c r="H205" s="88">
        <v>0</v>
      </c>
      <c r="I205" s="88">
        <v>0</v>
      </c>
      <c r="J205" s="88">
        <v>0</v>
      </c>
      <c r="K205" s="88">
        <v>0</v>
      </c>
      <c r="L205" s="8"/>
    </row>
    <row r="206" spans="1:12" ht="25.5">
      <c r="A206" s="60" t="s">
        <v>34</v>
      </c>
      <c r="B206" s="5"/>
      <c r="C206" s="80"/>
      <c r="D206" s="98"/>
      <c r="E206" s="98"/>
      <c r="F206" s="80"/>
      <c r="G206" s="80"/>
      <c r="H206" s="80"/>
      <c r="I206" s="80"/>
      <c r="J206" s="80"/>
      <c r="K206" s="80"/>
      <c r="L206" s="8"/>
    </row>
    <row r="207" spans="1:12" ht="12.75">
      <c r="A207" s="140" t="s">
        <v>76</v>
      </c>
      <c r="B207" s="154"/>
      <c r="C207" s="71"/>
      <c r="D207" s="71"/>
      <c r="E207" s="71"/>
      <c r="F207" s="71"/>
      <c r="G207" s="71"/>
      <c r="H207" s="99"/>
      <c r="I207" s="99"/>
      <c r="J207" s="99"/>
      <c r="K207" s="99"/>
      <c r="L207" s="8"/>
    </row>
    <row r="208" spans="1:12" ht="15.75" customHeight="1">
      <c r="A208" s="52" t="s">
        <v>85</v>
      </c>
      <c r="B208" s="53" t="s">
        <v>64</v>
      </c>
      <c r="C208" s="76">
        <v>0</v>
      </c>
      <c r="D208" s="12">
        <v>0</v>
      </c>
      <c r="E208" s="12">
        <v>0</v>
      </c>
      <c r="F208" s="12">
        <v>0</v>
      </c>
      <c r="G208" s="12">
        <v>0</v>
      </c>
      <c r="H208" s="100">
        <v>0</v>
      </c>
      <c r="I208" s="100">
        <v>0</v>
      </c>
      <c r="J208" s="100">
        <v>0</v>
      </c>
      <c r="K208" s="100">
        <v>0</v>
      </c>
      <c r="L208" s="8"/>
    </row>
    <row r="209" spans="1:12" ht="12.75">
      <c r="A209" s="6" t="s">
        <v>35</v>
      </c>
      <c r="B209" s="5" t="s">
        <v>37</v>
      </c>
      <c r="C209" s="76">
        <v>0</v>
      </c>
      <c r="D209" s="12">
        <v>0</v>
      </c>
      <c r="E209" s="12">
        <v>0</v>
      </c>
      <c r="F209" s="12">
        <v>0</v>
      </c>
      <c r="G209" s="12">
        <v>0</v>
      </c>
      <c r="H209" s="100">
        <v>0</v>
      </c>
      <c r="I209" s="100">
        <v>0</v>
      </c>
      <c r="J209" s="100">
        <v>0</v>
      </c>
      <c r="K209" s="100">
        <v>0</v>
      </c>
      <c r="L209" s="8"/>
    </row>
    <row r="210" spans="1:12" ht="12.75">
      <c r="A210" s="6" t="s">
        <v>36</v>
      </c>
      <c r="B210" s="5" t="s">
        <v>64</v>
      </c>
      <c r="C210" s="76">
        <v>0</v>
      </c>
      <c r="D210" s="12">
        <v>0</v>
      </c>
      <c r="E210" s="12">
        <v>0</v>
      </c>
      <c r="F210" s="12">
        <v>0</v>
      </c>
      <c r="G210" s="12">
        <v>0</v>
      </c>
      <c r="H210" s="100">
        <v>0</v>
      </c>
      <c r="I210" s="100">
        <v>0</v>
      </c>
      <c r="J210" s="100">
        <v>0</v>
      </c>
      <c r="K210" s="100">
        <v>0</v>
      </c>
      <c r="L210" s="8"/>
    </row>
    <row r="211" spans="1:12" ht="25.5">
      <c r="A211" s="60" t="s">
        <v>34</v>
      </c>
      <c r="B211" s="69"/>
      <c r="C211" s="71"/>
      <c r="D211" s="71"/>
      <c r="E211" s="71"/>
      <c r="F211" s="45"/>
      <c r="G211" s="45"/>
      <c r="H211" s="46"/>
      <c r="I211" s="46"/>
      <c r="J211" s="46"/>
      <c r="K211" s="46"/>
      <c r="L211" s="8"/>
    </row>
    <row r="212" spans="1:12" ht="39.75" customHeight="1">
      <c r="A212" s="73" t="s">
        <v>94</v>
      </c>
      <c r="B212" s="69"/>
      <c r="C212" s="71"/>
      <c r="D212" s="71"/>
      <c r="E212" s="71"/>
      <c r="F212" s="45"/>
      <c r="G212" s="45"/>
      <c r="H212" s="46"/>
      <c r="I212" s="46"/>
      <c r="J212" s="46"/>
      <c r="K212" s="46"/>
      <c r="L212" s="8"/>
    </row>
    <row r="213" spans="1:12" ht="12.75">
      <c r="A213" s="52" t="s">
        <v>85</v>
      </c>
      <c r="B213" s="53" t="s">
        <v>64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8"/>
    </row>
    <row r="214" spans="1:12" ht="12.75">
      <c r="A214" s="6" t="s">
        <v>35</v>
      </c>
      <c r="B214" s="5" t="s">
        <v>37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8"/>
    </row>
    <row r="215" spans="1:12" ht="12.75">
      <c r="A215" s="6" t="s">
        <v>36</v>
      </c>
      <c r="B215" s="5" t="s">
        <v>64</v>
      </c>
      <c r="C215" s="76">
        <v>0</v>
      </c>
      <c r="D215" s="76">
        <v>0</v>
      </c>
      <c r="E215" s="76">
        <v>0</v>
      </c>
      <c r="F215" s="76">
        <v>0</v>
      </c>
      <c r="G215" s="76">
        <v>0</v>
      </c>
      <c r="H215" s="101">
        <v>0</v>
      </c>
      <c r="I215" s="101">
        <v>0</v>
      </c>
      <c r="J215" s="101">
        <v>0</v>
      </c>
      <c r="K215" s="101">
        <v>0</v>
      </c>
      <c r="L215" s="8"/>
    </row>
    <row r="216" spans="1:12" ht="12.75">
      <c r="A216" s="56" t="s">
        <v>75</v>
      </c>
      <c r="B216" s="57"/>
      <c r="C216" s="76"/>
      <c r="D216" s="76"/>
      <c r="E216" s="76"/>
      <c r="F216" s="76"/>
      <c r="G216" s="76"/>
      <c r="H216" s="101"/>
      <c r="I216" s="101"/>
      <c r="J216" s="101"/>
      <c r="K216" s="101"/>
      <c r="L216" s="8"/>
    </row>
    <row r="217" spans="1:12" ht="12.75">
      <c r="A217" s="52" t="s">
        <v>85</v>
      </c>
      <c r="B217" s="53" t="s">
        <v>64</v>
      </c>
      <c r="C217" s="76">
        <v>0</v>
      </c>
      <c r="D217" s="76">
        <v>0</v>
      </c>
      <c r="E217" s="76">
        <v>0</v>
      </c>
      <c r="F217" s="76">
        <v>0</v>
      </c>
      <c r="G217" s="76">
        <v>0</v>
      </c>
      <c r="H217" s="101">
        <v>0</v>
      </c>
      <c r="I217" s="101">
        <v>0</v>
      </c>
      <c r="J217" s="101">
        <v>0</v>
      </c>
      <c r="K217" s="101">
        <v>0</v>
      </c>
      <c r="L217" s="8"/>
    </row>
    <row r="218" spans="1:12" ht="12.75">
      <c r="A218" s="6" t="s">
        <v>35</v>
      </c>
      <c r="B218" s="5" t="s">
        <v>37</v>
      </c>
      <c r="C218" s="76"/>
      <c r="D218" s="76"/>
      <c r="E218" s="76"/>
      <c r="F218" s="76"/>
      <c r="G218" s="76"/>
      <c r="H218" s="101"/>
      <c r="I218" s="101"/>
      <c r="J218" s="101"/>
      <c r="K218" s="101"/>
      <c r="L218" s="8"/>
    </row>
    <row r="219" spans="1:12" ht="12.75">
      <c r="A219" s="6" t="s">
        <v>36</v>
      </c>
      <c r="B219" s="5" t="s">
        <v>64</v>
      </c>
      <c r="C219" s="76">
        <v>0</v>
      </c>
      <c r="D219" s="76">
        <v>0</v>
      </c>
      <c r="E219" s="76">
        <v>0</v>
      </c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v>0</v>
      </c>
      <c r="L219" s="8"/>
    </row>
    <row r="220" spans="1:12" ht="25.5">
      <c r="A220" s="60" t="s">
        <v>34</v>
      </c>
      <c r="B220" s="82"/>
      <c r="C220" s="76"/>
      <c r="D220" s="76"/>
      <c r="E220" s="76"/>
      <c r="F220" s="76"/>
      <c r="G220" s="76"/>
      <c r="H220" s="76"/>
      <c r="I220" s="76"/>
      <c r="J220" s="76"/>
      <c r="K220" s="76"/>
      <c r="L220" s="8"/>
    </row>
    <row r="221" spans="1:12" ht="12.75">
      <c r="A221" s="56" t="s">
        <v>79</v>
      </c>
      <c r="B221" s="57"/>
      <c r="C221" s="76"/>
      <c r="D221" s="76"/>
      <c r="E221" s="76"/>
      <c r="F221" s="76"/>
      <c r="G221" s="76"/>
      <c r="H221" s="76"/>
      <c r="I221" s="76"/>
      <c r="J221" s="76"/>
      <c r="K221" s="76"/>
      <c r="L221" s="8"/>
    </row>
    <row r="222" spans="1:12" ht="12.75">
      <c r="A222" s="52" t="s">
        <v>85</v>
      </c>
      <c r="B222" s="53" t="s">
        <v>64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v>0</v>
      </c>
      <c r="L222" s="8"/>
    </row>
    <row r="223" spans="1:12" ht="12.75">
      <c r="A223" s="6" t="s">
        <v>35</v>
      </c>
      <c r="B223" s="5" t="s">
        <v>37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8"/>
    </row>
    <row r="224" spans="1:12" ht="12.75">
      <c r="A224" s="6" t="s">
        <v>36</v>
      </c>
      <c r="B224" s="5" t="s">
        <v>33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8"/>
    </row>
    <row r="225" spans="1:12" ht="25.5">
      <c r="A225" s="60" t="s">
        <v>34</v>
      </c>
      <c r="B225" s="5"/>
      <c r="C225" s="76"/>
      <c r="D225" s="76"/>
      <c r="E225" s="76"/>
      <c r="F225" s="76"/>
      <c r="G225" s="76"/>
      <c r="H225" s="76"/>
      <c r="I225" s="76"/>
      <c r="J225" s="76"/>
      <c r="K225" s="76"/>
      <c r="L225" s="8"/>
    </row>
    <row r="226" spans="1:12" ht="12.75">
      <c r="A226" s="140" t="s">
        <v>76</v>
      </c>
      <c r="B226" s="154"/>
      <c r="C226" s="76"/>
      <c r="D226" s="76"/>
      <c r="E226" s="76"/>
      <c r="F226" s="76"/>
      <c r="G226" s="76"/>
      <c r="H226" s="101"/>
      <c r="I226" s="101"/>
      <c r="J226" s="101"/>
      <c r="K226" s="101"/>
      <c r="L226" s="8"/>
    </row>
    <row r="227" spans="1:12" ht="12.75">
      <c r="A227" s="52" t="s">
        <v>85</v>
      </c>
      <c r="B227" s="53" t="s">
        <v>64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  <c r="H227" s="101">
        <v>0</v>
      </c>
      <c r="I227" s="101">
        <v>0</v>
      </c>
      <c r="J227" s="101">
        <v>0</v>
      </c>
      <c r="K227" s="101">
        <v>0</v>
      </c>
      <c r="L227" s="8"/>
    </row>
    <row r="228" spans="1:12" ht="12.75">
      <c r="A228" s="6" t="s">
        <v>35</v>
      </c>
      <c r="B228" s="5" t="s">
        <v>37</v>
      </c>
      <c r="C228" s="76"/>
      <c r="D228" s="76"/>
      <c r="E228" s="76"/>
      <c r="F228" s="76"/>
      <c r="G228" s="76"/>
      <c r="H228" s="101"/>
      <c r="I228" s="101"/>
      <c r="J228" s="101"/>
      <c r="K228" s="101"/>
      <c r="L228" s="8"/>
    </row>
    <row r="229" spans="1:12" ht="12.75">
      <c r="A229" s="6" t="s">
        <v>36</v>
      </c>
      <c r="B229" s="5" t="s">
        <v>64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101">
        <v>0</v>
      </c>
      <c r="I229" s="101">
        <v>0</v>
      </c>
      <c r="J229" s="101">
        <v>0</v>
      </c>
      <c r="K229" s="101">
        <v>0</v>
      </c>
      <c r="L229" s="8"/>
    </row>
    <row r="230" spans="1:12" ht="25.5">
      <c r="A230" s="60" t="s">
        <v>34</v>
      </c>
      <c r="B230" s="69"/>
      <c r="C230" s="71"/>
      <c r="D230" s="71"/>
      <c r="E230" s="71"/>
      <c r="F230" s="45"/>
      <c r="G230" s="45"/>
      <c r="H230" s="46"/>
      <c r="I230" s="46"/>
      <c r="J230" s="46"/>
      <c r="K230" s="46"/>
      <c r="L230" s="8"/>
    </row>
    <row r="231" spans="1:12" ht="39.75" customHeight="1">
      <c r="A231" s="73" t="s">
        <v>99</v>
      </c>
      <c r="B231" s="20"/>
      <c r="C231" s="75"/>
      <c r="D231" s="95"/>
      <c r="E231" s="95"/>
      <c r="F231" s="48"/>
      <c r="G231" s="48"/>
      <c r="H231" s="48"/>
      <c r="I231" s="48"/>
      <c r="J231" s="48"/>
      <c r="K231" s="48"/>
      <c r="L231" s="8"/>
    </row>
    <row r="232" spans="1:12" ht="12.75">
      <c r="A232" s="52" t="s">
        <v>85</v>
      </c>
      <c r="B232" s="53" t="s">
        <v>64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v>0</v>
      </c>
      <c r="L232" s="8"/>
    </row>
    <row r="233" spans="1:12" ht="12.75">
      <c r="A233" s="6" t="s">
        <v>35</v>
      </c>
      <c r="B233" s="5" t="s">
        <v>37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8"/>
    </row>
    <row r="234" spans="1:12" ht="12.75">
      <c r="A234" s="6" t="s">
        <v>36</v>
      </c>
      <c r="B234" s="5" t="s">
        <v>64</v>
      </c>
      <c r="C234" s="76">
        <v>0</v>
      </c>
      <c r="D234" s="76">
        <v>0</v>
      </c>
      <c r="E234" s="76">
        <v>0</v>
      </c>
      <c r="F234" s="76">
        <v>0</v>
      </c>
      <c r="G234" s="76">
        <v>0</v>
      </c>
      <c r="H234" s="101">
        <v>0</v>
      </c>
      <c r="I234" s="101">
        <v>0</v>
      </c>
      <c r="J234" s="101">
        <v>0</v>
      </c>
      <c r="K234" s="101">
        <v>0</v>
      </c>
      <c r="L234" s="8"/>
    </row>
    <row r="235" spans="1:12" ht="12.75">
      <c r="A235" s="56" t="s">
        <v>75</v>
      </c>
      <c r="B235" s="57"/>
      <c r="C235" s="76"/>
      <c r="D235" s="76"/>
      <c r="E235" s="76"/>
      <c r="F235" s="76"/>
      <c r="G235" s="76"/>
      <c r="H235" s="101"/>
      <c r="I235" s="101"/>
      <c r="J235" s="101"/>
      <c r="K235" s="101"/>
      <c r="L235" s="8"/>
    </row>
    <row r="236" spans="1:12" ht="12.75">
      <c r="A236" s="52" t="s">
        <v>85</v>
      </c>
      <c r="B236" s="53" t="s">
        <v>64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101">
        <v>0</v>
      </c>
      <c r="I236" s="101">
        <v>0</v>
      </c>
      <c r="J236" s="101">
        <v>0</v>
      </c>
      <c r="K236" s="101">
        <v>0</v>
      </c>
      <c r="L236" s="8"/>
    </row>
    <row r="237" spans="1:12" ht="12.75">
      <c r="A237" s="6" t="s">
        <v>35</v>
      </c>
      <c r="B237" s="5" t="s">
        <v>37</v>
      </c>
      <c r="C237" s="76"/>
      <c r="D237" s="76"/>
      <c r="E237" s="76"/>
      <c r="F237" s="76"/>
      <c r="G237" s="76"/>
      <c r="H237" s="101"/>
      <c r="I237" s="101"/>
      <c r="J237" s="101"/>
      <c r="K237" s="101"/>
      <c r="L237" s="8"/>
    </row>
    <row r="238" spans="1:12" ht="12.75">
      <c r="A238" s="6" t="s">
        <v>36</v>
      </c>
      <c r="B238" s="5" t="s">
        <v>64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8"/>
    </row>
    <row r="239" spans="1:12" ht="25.5">
      <c r="A239" s="60" t="s">
        <v>34</v>
      </c>
      <c r="B239" s="82"/>
      <c r="C239" s="76"/>
      <c r="D239" s="76"/>
      <c r="E239" s="76"/>
      <c r="F239" s="76"/>
      <c r="G239" s="76"/>
      <c r="H239" s="76"/>
      <c r="I239" s="76"/>
      <c r="J239" s="76"/>
      <c r="K239" s="76"/>
      <c r="L239" s="8"/>
    </row>
    <row r="240" spans="1:12" ht="12.75">
      <c r="A240" s="56" t="s">
        <v>79</v>
      </c>
      <c r="B240" s="57"/>
      <c r="C240" s="76"/>
      <c r="D240" s="76"/>
      <c r="E240" s="76"/>
      <c r="F240" s="76"/>
      <c r="G240" s="76"/>
      <c r="H240" s="76"/>
      <c r="I240" s="76"/>
      <c r="J240" s="76"/>
      <c r="K240" s="76"/>
      <c r="L240" s="8"/>
    </row>
    <row r="241" spans="1:12" ht="12.75">
      <c r="A241" s="52" t="s">
        <v>85</v>
      </c>
      <c r="B241" s="53" t="s">
        <v>64</v>
      </c>
      <c r="C241" s="76">
        <v>0</v>
      </c>
      <c r="D241" s="76">
        <v>0</v>
      </c>
      <c r="E241" s="76">
        <v>0</v>
      </c>
      <c r="F241" s="76">
        <v>0</v>
      </c>
      <c r="G241" s="76">
        <v>0</v>
      </c>
      <c r="H241" s="76">
        <v>0</v>
      </c>
      <c r="I241" s="76">
        <v>0</v>
      </c>
      <c r="J241" s="76">
        <v>0</v>
      </c>
      <c r="K241" s="76">
        <v>0</v>
      </c>
      <c r="L241" s="8"/>
    </row>
    <row r="242" spans="1:12" ht="12.75">
      <c r="A242" s="6" t="s">
        <v>35</v>
      </c>
      <c r="B242" s="5" t="s">
        <v>37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8"/>
    </row>
    <row r="243" spans="1:12" ht="12.75">
      <c r="A243" s="6" t="s">
        <v>36</v>
      </c>
      <c r="B243" s="5" t="s">
        <v>33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8"/>
    </row>
    <row r="244" spans="1:12" ht="25.5">
      <c r="A244" s="60" t="s">
        <v>34</v>
      </c>
      <c r="B244" s="5"/>
      <c r="C244" s="76"/>
      <c r="D244" s="76"/>
      <c r="E244" s="76"/>
      <c r="F244" s="76"/>
      <c r="G244" s="76"/>
      <c r="H244" s="76"/>
      <c r="I244" s="76"/>
      <c r="J244" s="76"/>
      <c r="K244" s="76"/>
      <c r="L244" s="8"/>
    </row>
    <row r="245" spans="1:12" ht="12.75">
      <c r="A245" s="140" t="s">
        <v>76</v>
      </c>
      <c r="B245" s="154"/>
      <c r="C245" s="76"/>
      <c r="D245" s="76"/>
      <c r="E245" s="76"/>
      <c r="F245" s="76"/>
      <c r="G245" s="76"/>
      <c r="H245" s="101"/>
      <c r="I245" s="101"/>
      <c r="J245" s="101"/>
      <c r="K245" s="101"/>
      <c r="L245" s="8"/>
    </row>
    <row r="246" spans="1:12" ht="12.75">
      <c r="A246" s="52" t="s">
        <v>85</v>
      </c>
      <c r="B246" s="53" t="s">
        <v>64</v>
      </c>
      <c r="C246" s="76">
        <v>0</v>
      </c>
      <c r="D246" s="76">
        <v>0</v>
      </c>
      <c r="E246" s="76">
        <v>0</v>
      </c>
      <c r="F246" s="76">
        <v>0</v>
      </c>
      <c r="G246" s="76">
        <v>0</v>
      </c>
      <c r="H246" s="101">
        <v>0</v>
      </c>
      <c r="I246" s="101">
        <v>0</v>
      </c>
      <c r="J246" s="101">
        <v>0</v>
      </c>
      <c r="K246" s="101">
        <v>0</v>
      </c>
      <c r="L246" s="8"/>
    </row>
    <row r="247" spans="1:12" ht="12.75">
      <c r="A247" s="6" t="s">
        <v>35</v>
      </c>
      <c r="B247" s="5" t="s">
        <v>37</v>
      </c>
      <c r="C247" s="76"/>
      <c r="D247" s="76"/>
      <c r="E247" s="76"/>
      <c r="F247" s="76"/>
      <c r="G247" s="76"/>
      <c r="H247" s="101"/>
      <c r="I247" s="101"/>
      <c r="J247" s="101"/>
      <c r="K247" s="101"/>
      <c r="L247" s="8"/>
    </row>
    <row r="248" spans="1:12" ht="12.75">
      <c r="A248" s="6" t="s">
        <v>36</v>
      </c>
      <c r="B248" s="5" t="s">
        <v>64</v>
      </c>
      <c r="C248" s="76">
        <v>0</v>
      </c>
      <c r="D248" s="76">
        <v>0</v>
      </c>
      <c r="E248" s="76">
        <v>0</v>
      </c>
      <c r="F248" s="76">
        <v>0</v>
      </c>
      <c r="G248" s="76">
        <v>0</v>
      </c>
      <c r="H248" s="101">
        <v>0</v>
      </c>
      <c r="I248" s="101">
        <v>0</v>
      </c>
      <c r="J248" s="101">
        <v>0</v>
      </c>
      <c r="K248" s="101">
        <v>0</v>
      </c>
      <c r="L248" s="8"/>
    </row>
    <row r="249" spans="1:12" ht="25.5">
      <c r="A249" s="60" t="s">
        <v>34</v>
      </c>
      <c r="B249" s="69"/>
      <c r="C249" s="71"/>
      <c r="D249" s="71"/>
      <c r="E249" s="71"/>
      <c r="F249" s="71"/>
      <c r="G249" s="71"/>
      <c r="H249" s="99"/>
      <c r="I249" s="99"/>
      <c r="J249" s="99"/>
      <c r="K249" s="99"/>
      <c r="L249" s="8"/>
    </row>
    <row r="250" spans="1:12" ht="41.25" customHeight="1">
      <c r="A250" s="73" t="s">
        <v>95</v>
      </c>
      <c r="B250" s="20"/>
      <c r="C250" s="71"/>
      <c r="D250" s="71"/>
      <c r="E250" s="71"/>
      <c r="F250" s="71"/>
      <c r="G250" s="71"/>
      <c r="H250" s="99"/>
      <c r="I250" s="99"/>
      <c r="J250" s="99"/>
      <c r="K250" s="99"/>
      <c r="L250" s="8"/>
    </row>
    <row r="251" spans="1:12" ht="12.75">
      <c r="A251" s="52" t="s">
        <v>85</v>
      </c>
      <c r="B251" s="53" t="s">
        <v>64</v>
      </c>
      <c r="C251" s="76">
        <v>0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8"/>
    </row>
    <row r="252" spans="1:12" ht="12.75">
      <c r="A252" s="6" t="s">
        <v>35</v>
      </c>
      <c r="B252" s="5" t="s">
        <v>37</v>
      </c>
      <c r="C252" s="76"/>
      <c r="D252" s="76"/>
      <c r="E252" s="76"/>
      <c r="F252" s="49"/>
      <c r="G252" s="49"/>
      <c r="H252" s="49"/>
      <c r="I252" s="49"/>
      <c r="J252" s="49"/>
      <c r="K252" s="49"/>
      <c r="L252" s="8"/>
    </row>
    <row r="253" spans="1:12" ht="12.75">
      <c r="A253" s="6" t="s">
        <v>36</v>
      </c>
      <c r="B253" s="5" t="s">
        <v>64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  <c r="H253" s="101">
        <v>0</v>
      </c>
      <c r="I253" s="101">
        <v>0</v>
      </c>
      <c r="J253" s="101">
        <v>0</v>
      </c>
      <c r="K253" s="101">
        <v>0</v>
      </c>
      <c r="L253" s="8"/>
    </row>
    <row r="254" spans="1:12" ht="12.75">
      <c r="A254" s="56" t="s">
        <v>75</v>
      </c>
      <c r="B254" s="57"/>
      <c r="C254" s="76"/>
      <c r="D254" s="76"/>
      <c r="E254" s="76"/>
      <c r="F254" s="76"/>
      <c r="G254" s="76"/>
      <c r="H254" s="101"/>
      <c r="I254" s="101"/>
      <c r="J254" s="101"/>
      <c r="K254" s="101"/>
      <c r="L254" s="8"/>
    </row>
    <row r="255" spans="1:12" ht="12.75">
      <c r="A255" s="52" t="s">
        <v>85</v>
      </c>
      <c r="B255" s="53" t="s">
        <v>64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  <c r="H255" s="101">
        <v>0</v>
      </c>
      <c r="I255" s="101">
        <v>0</v>
      </c>
      <c r="J255" s="101">
        <v>0</v>
      </c>
      <c r="K255" s="101">
        <v>0</v>
      </c>
      <c r="L255" s="8"/>
    </row>
    <row r="256" spans="1:12" ht="12.75">
      <c r="A256" s="6" t="s">
        <v>35</v>
      </c>
      <c r="B256" s="5" t="s">
        <v>37</v>
      </c>
      <c r="C256" s="76"/>
      <c r="D256" s="76"/>
      <c r="E256" s="76"/>
      <c r="F256" s="76"/>
      <c r="G256" s="76"/>
      <c r="H256" s="101"/>
      <c r="I256" s="101"/>
      <c r="J256" s="101"/>
      <c r="K256" s="101"/>
      <c r="L256" s="8"/>
    </row>
    <row r="257" spans="1:12" ht="12.75">
      <c r="A257" s="6" t="s">
        <v>36</v>
      </c>
      <c r="B257" s="5" t="s">
        <v>64</v>
      </c>
      <c r="C257" s="76">
        <v>0</v>
      </c>
      <c r="D257" s="76">
        <v>0</v>
      </c>
      <c r="E257" s="76">
        <v>0</v>
      </c>
      <c r="F257" s="76">
        <v>0</v>
      </c>
      <c r="G257" s="76">
        <v>0</v>
      </c>
      <c r="H257" s="76">
        <v>0</v>
      </c>
      <c r="I257" s="76">
        <v>0</v>
      </c>
      <c r="J257" s="76">
        <v>0</v>
      </c>
      <c r="K257" s="76">
        <v>0</v>
      </c>
      <c r="L257" s="8"/>
    </row>
    <row r="258" spans="1:12" ht="25.5">
      <c r="A258" s="60" t="s">
        <v>34</v>
      </c>
      <c r="B258" s="82"/>
      <c r="C258" s="76"/>
      <c r="D258" s="76"/>
      <c r="E258" s="76"/>
      <c r="F258" s="76"/>
      <c r="G258" s="76"/>
      <c r="H258" s="76"/>
      <c r="I258" s="76"/>
      <c r="J258" s="76"/>
      <c r="K258" s="76"/>
      <c r="L258" s="8"/>
    </row>
    <row r="259" spans="1:12" ht="12.75">
      <c r="A259" s="56" t="s">
        <v>79</v>
      </c>
      <c r="B259" s="57"/>
      <c r="C259" s="76"/>
      <c r="D259" s="76"/>
      <c r="E259" s="76"/>
      <c r="F259" s="76"/>
      <c r="G259" s="76"/>
      <c r="H259" s="76"/>
      <c r="I259" s="76"/>
      <c r="J259" s="76"/>
      <c r="K259" s="76"/>
      <c r="L259" s="8"/>
    </row>
    <row r="260" spans="1:12" ht="12.75">
      <c r="A260" s="52" t="s">
        <v>85</v>
      </c>
      <c r="B260" s="53" t="s">
        <v>64</v>
      </c>
      <c r="C260" s="76">
        <v>0</v>
      </c>
      <c r="D260" s="76">
        <v>0</v>
      </c>
      <c r="E260" s="76">
        <v>0</v>
      </c>
      <c r="F260" s="76">
        <v>0</v>
      </c>
      <c r="G260" s="76">
        <v>0</v>
      </c>
      <c r="H260" s="76">
        <v>0</v>
      </c>
      <c r="I260" s="76">
        <v>0</v>
      </c>
      <c r="J260" s="76">
        <v>0</v>
      </c>
      <c r="K260" s="76">
        <v>0</v>
      </c>
      <c r="L260" s="8"/>
    </row>
    <row r="261" spans="1:12" ht="12.75">
      <c r="A261" s="6" t="s">
        <v>35</v>
      </c>
      <c r="B261" s="5" t="s">
        <v>37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8"/>
    </row>
    <row r="262" spans="1:12" ht="12.75">
      <c r="A262" s="6" t="s">
        <v>36</v>
      </c>
      <c r="B262" s="5" t="s">
        <v>33</v>
      </c>
      <c r="C262" s="76">
        <v>0</v>
      </c>
      <c r="D262" s="76">
        <v>0</v>
      </c>
      <c r="E262" s="76">
        <v>0</v>
      </c>
      <c r="F262" s="76">
        <v>0</v>
      </c>
      <c r="G262" s="76">
        <v>0</v>
      </c>
      <c r="H262" s="76">
        <v>0</v>
      </c>
      <c r="I262" s="76">
        <v>0</v>
      </c>
      <c r="J262" s="76">
        <v>0</v>
      </c>
      <c r="K262" s="76">
        <v>0</v>
      </c>
      <c r="L262" s="8"/>
    </row>
    <row r="263" spans="1:12" ht="25.5">
      <c r="A263" s="60" t="s">
        <v>34</v>
      </c>
      <c r="B263" s="5"/>
      <c r="C263" s="76"/>
      <c r="D263" s="76"/>
      <c r="E263" s="76"/>
      <c r="F263" s="76"/>
      <c r="G263" s="76"/>
      <c r="H263" s="76"/>
      <c r="I263" s="76"/>
      <c r="J263" s="76"/>
      <c r="K263" s="76"/>
      <c r="L263" s="8"/>
    </row>
    <row r="264" spans="1:12" ht="12.75">
      <c r="A264" s="140" t="s">
        <v>76</v>
      </c>
      <c r="B264" s="154"/>
      <c r="C264" s="76"/>
      <c r="D264" s="76"/>
      <c r="E264" s="76"/>
      <c r="F264" s="76"/>
      <c r="G264" s="76"/>
      <c r="H264" s="101"/>
      <c r="I264" s="101"/>
      <c r="J264" s="101"/>
      <c r="K264" s="101"/>
      <c r="L264" s="8"/>
    </row>
    <row r="265" spans="1:12" ht="12.75">
      <c r="A265" s="52" t="s">
        <v>85</v>
      </c>
      <c r="B265" s="53" t="s">
        <v>64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101">
        <v>0</v>
      </c>
      <c r="I265" s="101">
        <v>0</v>
      </c>
      <c r="J265" s="101">
        <v>0</v>
      </c>
      <c r="K265" s="101">
        <v>0</v>
      </c>
      <c r="L265" s="8"/>
    </row>
    <row r="266" spans="1:12" ht="12.75">
      <c r="A266" s="6" t="s">
        <v>35</v>
      </c>
      <c r="B266" s="5" t="s">
        <v>37</v>
      </c>
      <c r="C266" s="76"/>
      <c r="D266" s="76"/>
      <c r="E266" s="76"/>
      <c r="F266" s="76"/>
      <c r="G266" s="76"/>
      <c r="H266" s="101"/>
      <c r="I266" s="101"/>
      <c r="J266" s="101"/>
      <c r="K266" s="101"/>
      <c r="L266" s="8"/>
    </row>
    <row r="267" spans="1:12" ht="12.75">
      <c r="A267" s="6" t="s">
        <v>36</v>
      </c>
      <c r="B267" s="5" t="s">
        <v>64</v>
      </c>
      <c r="C267" s="76">
        <v>0</v>
      </c>
      <c r="D267" s="76">
        <v>0</v>
      </c>
      <c r="E267" s="76">
        <v>0</v>
      </c>
      <c r="F267" s="76">
        <v>0</v>
      </c>
      <c r="G267" s="76">
        <v>0</v>
      </c>
      <c r="H267" s="101">
        <v>0</v>
      </c>
      <c r="I267" s="101">
        <v>0</v>
      </c>
      <c r="J267" s="101">
        <v>0</v>
      </c>
      <c r="K267" s="101">
        <v>0</v>
      </c>
      <c r="L267" s="8"/>
    </row>
    <row r="268" spans="1:12" ht="25.5">
      <c r="A268" s="60" t="s">
        <v>34</v>
      </c>
      <c r="B268" s="69"/>
      <c r="C268" s="71"/>
      <c r="D268" s="71"/>
      <c r="E268" s="71"/>
      <c r="F268" s="71"/>
      <c r="G268" s="71"/>
      <c r="H268" s="99"/>
      <c r="I268" s="99"/>
      <c r="J268" s="99"/>
      <c r="K268" s="99"/>
      <c r="L268" s="8"/>
    </row>
    <row r="269" spans="1:12" ht="44.25" customHeight="1">
      <c r="A269" s="73" t="s">
        <v>96</v>
      </c>
      <c r="B269" s="20"/>
      <c r="C269" s="71"/>
      <c r="D269" s="71"/>
      <c r="E269" s="71"/>
      <c r="F269" s="45"/>
      <c r="G269" s="45"/>
      <c r="H269" s="46"/>
      <c r="I269" s="46"/>
      <c r="J269" s="46"/>
      <c r="K269" s="46"/>
      <c r="L269" s="8"/>
    </row>
    <row r="270" spans="1:12" ht="12.75">
      <c r="A270" s="52" t="s">
        <v>85</v>
      </c>
      <c r="B270" s="53" t="s">
        <v>64</v>
      </c>
      <c r="C270" s="12">
        <f>C274+C283+C288</f>
        <v>2456.4</v>
      </c>
      <c r="D270" s="12">
        <f aca="true" t="shared" si="65" ref="D270:K270">D274+D283+D288</f>
        <v>2758.8118811881186</v>
      </c>
      <c r="E270" s="12">
        <f t="shared" si="65"/>
        <v>2717.549065830953</v>
      </c>
      <c r="F270" s="12">
        <f t="shared" si="65"/>
        <v>2885.5256954266856</v>
      </c>
      <c r="G270" s="12">
        <f t="shared" si="65"/>
        <v>2916.0841156161728</v>
      </c>
      <c r="H270" s="12">
        <f t="shared" si="65"/>
        <v>3021.124631547125</v>
      </c>
      <c r="I270" s="12">
        <f t="shared" si="65"/>
        <v>3079.880803614342</v>
      </c>
      <c r="J270" s="12">
        <f t="shared" si="65"/>
        <v>3144.9814828811127</v>
      </c>
      <c r="K270" s="12">
        <f t="shared" si="65"/>
        <v>3203.0807348436106</v>
      </c>
      <c r="L270" s="8"/>
    </row>
    <row r="271" spans="1:12" ht="12.75">
      <c r="A271" s="6" t="s">
        <v>35</v>
      </c>
      <c r="B271" s="5" t="s">
        <v>37</v>
      </c>
      <c r="C271" s="12">
        <v>100</v>
      </c>
      <c r="D271" s="12">
        <f aca="true" t="shared" si="66" ref="D271:K271">D270/C270*100</f>
        <v>112.3111822662481</v>
      </c>
      <c r="E271" s="12">
        <f t="shared" si="66"/>
        <v>98.50432660383515</v>
      </c>
      <c r="F271" s="12">
        <f t="shared" si="66"/>
        <v>106.18118111307659</v>
      </c>
      <c r="G271" s="12">
        <f t="shared" si="66"/>
        <v>101.0590243655747</v>
      </c>
      <c r="H271" s="64">
        <f>H270/G270*100</f>
        <v>103.6021085732212</v>
      </c>
      <c r="I271" s="12">
        <f t="shared" si="66"/>
        <v>101.9448443620523</v>
      </c>
      <c r="J271" s="64">
        <f t="shared" si="66"/>
        <v>102.11374021976347</v>
      </c>
      <c r="K271" s="12">
        <f t="shared" si="66"/>
        <v>101.84736388047897</v>
      </c>
      <c r="L271" s="8"/>
    </row>
    <row r="272" spans="1:12" ht="12.75">
      <c r="A272" s="6" t="s">
        <v>36</v>
      </c>
      <c r="B272" s="5" t="s">
        <v>64</v>
      </c>
      <c r="C272" s="12">
        <f>C276+C285+C290</f>
        <v>2456.4</v>
      </c>
      <c r="D272" s="12">
        <f aca="true" t="shared" si="67" ref="D272:K272">D276+D285+D290</f>
        <v>2786.4</v>
      </c>
      <c r="E272" s="12">
        <f t="shared" si="67"/>
        <v>2939.6</v>
      </c>
      <c r="F272" s="12">
        <f t="shared" si="67"/>
        <v>3060.1</v>
      </c>
      <c r="G272" s="12">
        <f t="shared" si="67"/>
        <v>3066</v>
      </c>
      <c r="H272" s="12">
        <f t="shared" si="67"/>
        <v>3197.8</v>
      </c>
      <c r="I272" s="12">
        <f t="shared" si="67"/>
        <v>3204</v>
      </c>
      <c r="J272" s="12">
        <f t="shared" si="67"/>
        <v>3328.9</v>
      </c>
      <c r="K272" s="12">
        <f t="shared" si="67"/>
        <v>3335.4</v>
      </c>
      <c r="L272" s="8"/>
    </row>
    <row r="273" spans="1:12" ht="12.75">
      <c r="A273" s="56" t="s">
        <v>75</v>
      </c>
      <c r="B273" s="57"/>
      <c r="C273" s="76"/>
      <c r="D273" s="76"/>
      <c r="E273" s="76"/>
      <c r="F273" s="76"/>
      <c r="G273" s="76"/>
      <c r="H273" s="101"/>
      <c r="I273" s="101"/>
      <c r="J273" s="101"/>
      <c r="K273" s="101"/>
      <c r="L273" s="8"/>
    </row>
    <row r="274" spans="1:12" ht="12.75">
      <c r="A274" s="52" t="s">
        <v>85</v>
      </c>
      <c r="B274" s="53" t="s">
        <v>64</v>
      </c>
      <c r="C274" s="12">
        <f>C283</f>
        <v>0</v>
      </c>
      <c r="D274" s="12">
        <f aca="true" t="shared" si="68" ref="D274:K274">D283</f>
        <v>0</v>
      </c>
      <c r="E274" s="12">
        <f t="shared" si="68"/>
        <v>0</v>
      </c>
      <c r="F274" s="12">
        <f t="shared" si="68"/>
        <v>0</v>
      </c>
      <c r="G274" s="12">
        <f t="shared" si="68"/>
        <v>0</v>
      </c>
      <c r="H274" s="12">
        <f t="shared" si="68"/>
        <v>0</v>
      </c>
      <c r="I274" s="12">
        <f t="shared" si="68"/>
        <v>0</v>
      </c>
      <c r="J274" s="12">
        <f t="shared" si="68"/>
        <v>0</v>
      </c>
      <c r="K274" s="12">
        <f t="shared" si="68"/>
        <v>0</v>
      </c>
      <c r="L274" s="8"/>
    </row>
    <row r="275" spans="1:12" ht="12.75">
      <c r="A275" s="6" t="s">
        <v>35</v>
      </c>
      <c r="B275" s="5" t="s">
        <v>37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8"/>
    </row>
    <row r="276" spans="1:12" ht="12.75">
      <c r="A276" s="6" t="s">
        <v>36</v>
      </c>
      <c r="B276" s="5" t="s">
        <v>64</v>
      </c>
      <c r="C276" s="76">
        <f>C285</f>
        <v>0</v>
      </c>
      <c r="D276" s="76">
        <f aca="true" t="shared" si="69" ref="D276:K276">D285</f>
        <v>0</v>
      </c>
      <c r="E276" s="76">
        <f t="shared" si="69"/>
        <v>0</v>
      </c>
      <c r="F276" s="76">
        <f t="shared" si="69"/>
        <v>0</v>
      </c>
      <c r="G276" s="76">
        <f t="shared" si="69"/>
        <v>0</v>
      </c>
      <c r="H276" s="76">
        <f t="shared" si="69"/>
        <v>0</v>
      </c>
      <c r="I276" s="76">
        <f t="shared" si="69"/>
        <v>0</v>
      </c>
      <c r="J276" s="76">
        <f t="shared" si="69"/>
        <v>0</v>
      </c>
      <c r="K276" s="76">
        <f t="shared" si="69"/>
        <v>0</v>
      </c>
      <c r="L276" s="8"/>
    </row>
    <row r="277" spans="1:12" ht="25.5">
      <c r="A277" s="60" t="s">
        <v>34</v>
      </c>
      <c r="B277" s="82"/>
      <c r="C277" s="71"/>
      <c r="D277" s="71"/>
      <c r="E277" s="71"/>
      <c r="F277" s="71"/>
      <c r="G277" s="71"/>
      <c r="H277" s="99"/>
      <c r="I277" s="99"/>
      <c r="J277" s="99"/>
      <c r="K277" s="99"/>
      <c r="L277" s="8"/>
    </row>
    <row r="278" spans="1:12" ht="12.75">
      <c r="A278" s="60" t="s">
        <v>111</v>
      </c>
      <c r="B278" s="82"/>
      <c r="C278" s="76"/>
      <c r="D278" s="76"/>
      <c r="E278" s="76"/>
      <c r="F278" s="76"/>
      <c r="G278" s="76"/>
      <c r="H278" s="101"/>
      <c r="I278" s="101"/>
      <c r="J278" s="101"/>
      <c r="K278" s="101"/>
      <c r="L278" s="8"/>
    </row>
    <row r="279" spans="1:12" ht="12.75">
      <c r="A279" s="52" t="s">
        <v>85</v>
      </c>
      <c r="B279" s="53" t="s">
        <v>64</v>
      </c>
      <c r="C279" s="76">
        <v>0</v>
      </c>
      <c r="D279" s="76">
        <v>0</v>
      </c>
      <c r="E279" s="76">
        <v>0</v>
      </c>
      <c r="F279" s="12">
        <v>0</v>
      </c>
      <c r="G279" s="12">
        <v>0</v>
      </c>
      <c r="H279" s="100">
        <v>0</v>
      </c>
      <c r="I279" s="100">
        <v>0</v>
      </c>
      <c r="J279" s="100">
        <v>0</v>
      </c>
      <c r="K279" s="100">
        <v>0</v>
      </c>
      <c r="L279" s="8"/>
    </row>
    <row r="280" spans="1:12" ht="12.75">
      <c r="A280" s="6" t="s">
        <v>35</v>
      </c>
      <c r="B280" s="5" t="s">
        <v>37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8"/>
    </row>
    <row r="281" spans="1:12" ht="12.75">
      <c r="A281" s="6" t="s">
        <v>36</v>
      </c>
      <c r="B281" s="53" t="s">
        <v>64</v>
      </c>
      <c r="C281" s="76">
        <v>0</v>
      </c>
      <c r="D281" s="76">
        <v>0</v>
      </c>
      <c r="E281" s="76">
        <v>0</v>
      </c>
      <c r="F281" s="76">
        <v>0</v>
      </c>
      <c r="G281" s="76">
        <v>0</v>
      </c>
      <c r="H281" s="101">
        <v>0</v>
      </c>
      <c r="I281" s="101">
        <v>0</v>
      </c>
      <c r="J281" s="101">
        <v>0</v>
      </c>
      <c r="K281" s="101">
        <v>0</v>
      </c>
      <c r="L281" s="8"/>
    </row>
    <row r="282" spans="1:12" ht="12.75">
      <c r="A282" s="56" t="s">
        <v>79</v>
      </c>
      <c r="B282" s="57"/>
      <c r="C282" s="71"/>
      <c r="D282" s="71"/>
      <c r="E282" s="71"/>
      <c r="F282" s="71"/>
      <c r="G282" s="71"/>
      <c r="H282" s="99"/>
      <c r="I282" s="99"/>
      <c r="J282" s="99"/>
      <c r="K282" s="99"/>
      <c r="L282" s="8"/>
    </row>
    <row r="283" spans="1:12" ht="12.75">
      <c r="A283" s="52" t="s">
        <v>85</v>
      </c>
      <c r="B283" s="53" t="s">
        <v>64</v>
      </c>
      <c r="C283" s="76">
        <v>0</v>
      </c>
      <c r="D283" s="76">
        <v>0</v>
      </c>
      <c r="E283" s="76">
        <v>0</v>
      </c>
      <c r="F283" s="76">
        <v>0</v>
      </c>
      <c r="G283" s="76">
        <v>0</v>
      </c>
      <c r="H283" s="101">
        <v>0</v>
      </c>
      <c r="I283" s="101">
        <v>0</v>
      </c>
      <c r="J283" s="101">
        <v>0</v>
      </c>
      <c r="K283" s="101">
        <v>0</v>
      </c>
      <c r="L283" s="8"/>
    </row>
    <row r="284" spans="1:12" ht="12.75">
      <c r="A284" s="6" t="s">
        <v>35</v>
      </c>
      <c r="B284" s="5" t="s">
        <v>37</v>
      </c>
      <c r="C284" s="76">
        <v>0</v>
      </c>
      <c r="D284" s="76">
        <v>0</v>
      </c>
      <c r="E284" s="76">
        <v>0</v>
      </c>
      <c r="F284" s="76">
        <v>0</v>
      </c>
      <c r="G284" s="76">
        <v>0</v>
      </c>
      <c r="H284" s="101">
        <v>0</v>
      </c>
      <c r="I284" s="101">
        <v>0</v>
      </c>
      <c r="J284" s="101">
        <v>0</v>
      </c>
      <c r="K284" s="101">
        <v>0</v>
      </c>
      <c r="L284" s="8"/>
    </row>
    <row r="285" spans="1:12" ht="12.75">
      <c r="A285" s="6" t="s">
        <v>36</v>
      </c>
      <c r="B285" s="5" t="s">
        <v>33</v>
      </c>
      <c r="C285" s="76">
        <v>0</v>
      </c>
      <c r="D285" s="76">
        <v>0</v>
      </c>
      <c r="E285" s="76">
        <v>0</v>
      </c>
      <c r="F285" s="76">
        <v>0</v>
      </c>
      <c r="G285" s="76">
        <v>0</v>
      </c>
      <c r="H285" s="101">
        <v>0</v>
      </c>
      <c r="I285" s="101">
        <v>0</v>
      </c>
      <c r="J285" s="101">
        <v>0</v>
      </c>
      <c r="K285" s="101">
        <v>0</v>
      </c>
      <c r="L285" s="8"/>
    </row>
    <row r="286" spans="1:12" ht="25.5">
      <c r="A286" s="60" t="s">
        <v>34</v>
      </c>
      <c r="B286" s="5"/>
      <c r="C286" s="71"/>
      <c r="D286" s="71"/>
      <c r="E286" s="71"/>
      <c r="F286" s="45"/>
      <c r="G286" s="45"/>
      <c r="H286" s="46"/>
      <c r="I286" s="46"/>
      <c r="J286" s="46"/>
      <c r="K286" s="46"/>
      <c r="L286" s="8"/>
    </row>
    <row r="287" spans="1:12" ht="12.75">
      <c r="A287" s="140" t="s">
        <v>76</v>
      </c>
      <c r="B287" s="141"/>
      <c r="C287" s="71"/>
      <c r="D287" s="71"/>
      <c r="E287" s="71"/>
      <c r="F287" s="45"/>
      <c r="G287" s="45"/>
      <c r="H287" s="46"/>
      <c r="I287" s="46"/>
      <c r="J287" s="46"/>
      <c r="K287" s="46"/>
      <c r="L287" s="8"/>
    </row>
    <row r="288" spans="1:12" ht="12.75">
      <c r="A288" s="52" t="s">
        <v>85</v>
      </c>
      <c r="B288" s="53" t="s">
        <v>64</v>
      </c>
      <c r="C288" s="12">
        <f>C293</f>
        <v>2456.4</v>
      </c>
      <c r="D288" s="12">
        <f aca="true" t="shared" si="70" ref="D288:K288">D293</f>
        <v>2758.8118811881186</v>
      </c>
      <c r="E288" s="12">
        <f t="shared" si="70"/>
        <v>2717.549065830953</v>
      </c>
      <c r="F288" s="12">
        <f t="shared" si="70"/>
        <v>2885.5256954266856</v>
      </c>
      <c r="G288" s="12">
        <f t="shared" si="70"/>
        <v>2916.0841156161728</v>
      </c>
      <c r="H288" s="12">
        <f t="shared" si="70"/>
        <v>3021.124631547125</v>
      </c>
      <c r="I288" s="12">
        <f t="shared" si="70"/>
        <v>3079.880803614342</v>
      </c>
      <c r="J288" s="12">
        <f t="shared" si="70"/>
        <v>3144.9814828811127</v>
      </c>
      <c r="K288" s="12">
        <f t="shared" si="70"/>
        <v>3203.0807348436106</v>
      </c>
      <c r="L288" s="8"/>
    </row>
    <row r="289" spans="1:12" ht="12.75">
      <c r="A289" s="6" t="s">
        <v>35</v>
      </c>
      <c r="B289" s="5" t="s">
        <v>37</v>
      </c>
      <c r="C289" s="76">
        <v>100</v>
      </c>
      <c r="D289" s="12">
        <f aca="true" t="shared" si="71" ref="D289:K289">D288/C288*100</f>
        <v>112.3111822662481</v>
      </c>
      <c r="E289" s="12">
        <f t="shared" si="71"/>
        <v>98.50432660383515</v>
      </c>
      <c r="F289" s="12">
        <f t="shared" si="71"/>
        <v>106.18118111307659</v>
      </c>
      <c r="G289" s="12">
        <f t="shared" si="71"/>
        <v>101.0590243655747</v>
      </c>
      <c r="H289" s="64">
        <f>H288/G288*100</f>
        <v>103.6021085732212</v>
      </c>
      <c r="I289" s="12">
        <f t="shared" si="71"/>
        <v>101.9448443620523</v>
      </c>
      <c r="J289" s="64">
        <f t="shared" si="71"/>
        <v>102.11374021976347</v>
      </c>
      <c r="K289" s="12">
        <f t="shared" si="71"/>
        <v>101.84736388047897</v>
      </c>
      <c r="L289" s="8"/>
    </row>
    <row r="290" spans="1:12" ht="12.75">
      <c r="A290" s="6" t="s">
        <v>36</v>
      </c>
      <c r="B290" s="5" t="s">
        <v>64</v>
      </c>
      <c r="C290" s="12">
        <f>C295</f>
        <v>2456.4</v>
      </c>
      <c r="D290" s="12">
        <f aca="true" t="shared" si="72" ref="D290:K290">D295</f>
        <v>2786.4</v>
      </c>
      <c r="E290" s="12">
        <f t="shared" si="72"/>
        <v>2939.6</v>
      </c>
      <c r="F290" s="12">
        <f t="shared" si="72"/>
        <v>3060.1</v>
      </c>
      <c r="G290" s="12">
        <f t="shared" si="72"/>
        <v>3066</v>
      </c>
      <c r="H290" s="12">
        <f t="shared" si="72"/>
        <v>3197.8</v>
      </c>
      <c r="I290" s="12">
        <f t="shared" si="72"/>
        <v>3204</v>
      </c>
      <c r="J290" s="12">
        <f t="shared" si="72"/>
        <v>3328.9</v>
      </c>
      <c r="K290" s="12">
        <f t="shared" si="72"/>
        <v>3335.4</v>
      </c>
      <c r="L290" s="8"/>
    </row>
    <row r="291" spans="1:12" ht="25.5">
      <c r="A291" s="60" t="s">
        <v>34</v>
      </c>
      <c r="B291" s="83"/>
      <c r="C291" s="71"/>
      <c r="D291" s="71"/>
      <c r="E291" s="71"/>
      <c r="F291" s="71"/>
      <c r="G291" s="71"/>
      <c r="H291" s="99"/>
      <c r="I291" s="99"/>
      <c r="J291" s="99"/>
      <c r="K291" s="99"/>
      <c r="L291" s="8"/>
    </row>
    <row r="292" spans="1:12" ht="12.75">
      <c r="A292" s="84" t="s">
        <v>112</v>
      </c>
      <c r="B292" s="82"/>
      <c r="C292" s="76"/>
      <c r="D292" s="76"/>
      <c r="E292" s="76"/>
      <c r="F292" s="76"/>
      <c r="G292" s="76"/>
      <c r="H292" s="101"/>
      <c r="I292" s="101"/>
      <c r="J292" s="101"/>
      <c r="K292" s="101"/>
      <c r="L292" s="8"/>
    </row>
    <row r="293" spans="1:12" ht="12.75">
      <c r="A293" s="52" t="s">
        <v>85</v>
      </c>
      <c r="B293" s="53" t="s">
        <v>64</v>
      </c>
      <c r="C293" s="12">
        <v>2456.4</v>
      </c>
      <c r="D293" s="12">
        <f>D295/101*100</f>
        <v>2758.8118811881186</v>
      </c>
      <c r="E293" s="12">
        <f>E295/101/107.1*100*100</f>
        <v>2717.549065830953</v>
      </c>
      <c r="F293" s="12">
        <f>F295/101/105*100*100</f>
        <v>2885.5256954266856</v>
      </c>
      <c r="G293" s="12">
        <f>G295/101/104.1*100*100</f>
        <v>2916.0841156161728</v>
      </c>
      <c r="H293" s="100">
        <f>H295/101/104.8*100*100</f>
        <v>3021.124631547125</v>
      </c>
      <c r="I293" s="100">
        <f>I295/101/103*100*100</f>
        <v>3079.880803614342</v>
      </c>
      <c r="J293" s="100">
        <f>J295/101/104.8*100*100</f>
        <v>3144.9814828811127</v>
      </c>
      <c r="K293" s="100">
        <f>K295/101/103.1*100*100</f>
        <v>3203.0807348436106</v>
      </c>
      <c r="L293" s="8"/>
    </row>
    <row r="294" spans="1:12" ht="12.75">
      <c r="A294" s="6" t="s">
        <v>35</v>
      </c>
      <c r="B294" s="5" t="s">
        <v>37</v>
      </c>
      <c r="C294" s="12">
        <v>100</v>
      </c>
      <c r="D294" s="12">
        <f>D293/C293*100</f>
        <v>112.3111822662481</v>
      </c>
      <c r="E294" s="12">
        <f>E293/D293*100</f>
        <v>98.50432660383515</v>
      </c>
      <c r="F294" s="12">
        <v>102.5</v>
      </c>
      <c r="G294" s="12">
        <v>103.5</v>
      </c>
      <c r="H294" s="64">
        <f>H293/G293*100</f>
        <v>103.6021085732212</v>
      </c>
      <c r="I294" s="12">
        <v>103.4</v>
      </c>
      <c r="J294" s="12">
        <v>102.5</v>
      </c>
      <c r="K294" s="12">
        <v>103.4</v>
      </c>
      <c r="L294" s="8"/>
    </row>
    <row r="295" spans="1:12" ht="12.75">
      <c r="A295" s="6" t="s">
        <v>36</v>
      </c>
      <c r="B295" s="53" t="s">
        <v>64</v>
      </c>
      <c r="C295" s="12">
        <v>2456.4</v>
      </c>
      <c r="D295" s="12">
        <v>2786.4</v>
      </c>
      <c r="E295" s="12">
        <v>2939.6</v>
      </c>
      <c r="F295" s="12">
        <v>3060.1</v>
      </c>
      <c r="G295" s="12">
        <v>3066</v>
      </c>
      <c r="H295" s="100">
        <v>3197.8</v>
      </c>
      <c r="I295" s="100">
        <v>3204</v>
      </c>
      <c r="J295" s="100">
        <v>3328.9</v>
      </c>
      <c r="K295" s="100">
        <v>3335.4</v>
      </c>
      <c r="L295" s="8"/>
    </row>
    <row r="296" spans="1:12" ht="12.75">
      <c r="A296" s="60" t="s">
        <v>111</v>
      </c>
      <c r="B296" s="82"/>
      <c r="C296" s="49"/>
      <c r="D296" s="49"/>
      <c r="E296" s="49"/>
      <c r="F296" s="49"/>
      <c r="G296" s="49"/>
      <c r="H296" s="114"/>
      <c r="I296" s="114"/>
      <c r="J296" s="114"/>
      <c r="K296" s="114"/>
      <c r="L296" s="8"/>
    </row>
    <row r="297" spans="1:12" ht="12.75">
      <c r="A297" s="52" t="s">
        <v>85</v>
      </c>
      <c r="B297" s="53" t="s">
        <v>64</v>
      </c>
      <c r="C297" s="76">
        <v>0</v>
      </c>
      <c r="D297" s="76">
        <v>0</v>
      </c>
      <c r="E297" s="76">
        <v>0</v>
      </c>
      <c r="F297" s="12">
        <f>F299/101/105*100*100</f>
        <v>0</v>
      </c>
      <c r="G297" s="12">
        <f>G299/101/104.1*100*100</f>
        <v>0</v>
      </c>
      <c r="H297" s="100">
        <f>H299/101/104.8*100*100</f>
        <v>0</v>
      </c>
      <c r="I297" s="100">
        <f>I299/101/103*100*100</f>
        <v>0</v>
      </c>
      <c r="J297" s="100">
        <f>J299/101/104.8*100*100</f>
        <v>0</v>
      </c>
      <c r="K297" s="100">
        <f>K299/101/103.1*100*100</f>
        <v>0</v>
      </c>
      <c r="L297" s="8"/>
    </row>
    <row r="298" spans="1:12" ht="12.75">
      <c r="A298" s="6" t="s">
        <v>35</v>
      </c>
      <c r="B298" s="5" t="s">
        <v>37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8"/>
    </row>
    <row r="299" spans="1:12" ht="12.75">
      <c r="A299" s="6" t="s">
        <v>36</v>
      </c>
      <c r="B299" s="53" t="s">
        <v>64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  <c r="H299" s="101">
        <v>0</v>
      </c>
      <c r="I299" s="101">
        <v>0</v>
      </c>
      <c r="J299" s="101">
        <v>0</v>
      </c>
      <c r="K299" s="101">
        <v>0</v>
      </c>
      <c r="L299" s="8"/>
    </row>
    <row r="300" spans="1:12" ht="45" customHeight="1">
      <c r="A300" s="73" t="s">
        <v>97</v>
      </c>
      <c r="B300" s="20"/>
      <c r="C300" s="71"/>
      <c r="D300" s="71"/>
      <c r="E300" s="71"/>
      <c r="F300" s="45"/>
      <c r="G300" s="45"/>
      <c r="H300" s="46"/>
      <c r="I300" s="46"/>
      <c r="J300" s="46"/>
      <c r="K300" s="46"/>
      <c r="L300" s="8"/>
    </row>
    <row r="301" spans="1:12" ht="12.75">
      <c r="A301" s="52" t="s">
        <v>85</v>
      </c>
      <c r="B301" s="53" t="s">
        <v>64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00">
        <v>0</v>
      </c>
      <c r="I301" s="100">
        <v>0</v>
      </c>
      <c r="J301" s="100">
        <v>0</v>
      </c>
      <c r="K301" s="100">
        <v>0</v>
      </c>
      <c r="L301" s="8"/>
    </row>
    <row r="302" spans="1:12" ht="12.75">
      <c r="A302" s="6" t="s">
        <v>35</v>
      </c>
      <c r="B302" s="5" t="s">
        <v>37</v>
      </c>
      <c r="C302" s="12"/>
      <c r="D302" s="12"/>
      <c r="E302" s="12"/>
      <c r="F302" s="12"/>
      <c r="G302" s="12"/>
      <c r="H302" s="100"/>
      <c r="I302" s="100"/>
      <c r="J302" s="100"/>
      <c r="K302" s="100"/>
      <c r="L302" s="8"/>
    </row>
    <row r="303" spans="1:12" ht="12.75">
      <c r="A303" s="6" t="s">
        <v>36</v>
      </c>
      <c r="B303" s="5" t="s">
        <v>64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00">
        <v>0</v>
      </c>
      <c r="I303" s="100">
        <v>0</v>
      </c>
      <c r="J303" s="100">
        <v>0</v>
      </c>
      <c r="K303" s="100">
        <v>0</v>
      </c>
      <c r="L303" s="8"/>
    </row>
    <row r="304" spans="1:12" ht="12.75">
      <c r="A304" s="56" t="s">
        <v>75</v>
      </c>
      <c r="B304" s="57"/>
      <c r="C304" s="12"/>
      <c r="D304" s="12"/>
      <c r="E304" s="12"/>
      <c r="F304" s="12"/>
      <c r="G304" s="12"/>
      <c r="H304" s="100"/>
      <c r="I304" s="100"/>
      <c r="J304" s="100"/>
      <c r="K304" s="100"/>
      <c r="L304" s="8"/>
    </row>
    <row r="305" spans="1:12" ht="12.75">
      <c r="A305" s="52" t="s">
        <v>85</v>
      </c>
      <c r="B305" s="53" t="s">
        <v>64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00">
        <v>0</v>
      </c>
      <c r="I305" s="100">
        <v>0</v>
      </c>
      <c r="J305" s="100">
        <v>0</v>
      </c>
      <c r="K305" s="100">
        <v>0</v>
      </c>
      <c r="L305" s="8"/>
    </row>
    <row r="306" spans="1:12" ht="12.75">
      <c r="A306" s="6" t="s">
        <v>35</v>
      </c>
      <c r="B306" s="5" t="s">
        <v>37</v>
      </c>
      <c r="C306" s="12"/>
      <c r="D306" s="12"/>
      <c r="E306" s="12"/>
      <c r="F306" s="12"/>
      <c r="G306" s="12"/>
      <c r="H306" s="100"/>
      <c r="I306" s="100"/>
      <c r="J306" s="100"/>
      <c r="K306" s="100"/>
      <c r="L306" s="8"/>
    </row>
    <row r="307" spans="1:12" ht="12.75">
      <c r="A307" s="6" t="s">
        <v>36</v>
      </c>
      <c r="B307" s="5" t="s">
        <v>64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8"/>
    </row>
    <row r="308" spans="1:12" ht="25.5">
      <c r="A308" s="60" t="s">
        <v>34</v>
      </c>
      <c r="B308" s="82"/>
      <c r="C308" s="12"/>
      <c r="D308" s="12"/>
      <c r="E308" s="12"/>
      <c r="F308" s="12"/>
      <c r="G308" s="12"/>
      <c r="H308" s="12"/>
      <c r="I308" s="12"/>
      <c r="J308" s="12"/>
      <c r="K308" s="12"/>
      <c r="L308" s="8"/>
    </row>
    <row r="309" spans="1:12" ht="12.75">
      <c r="A309" s="56" t="s">
        <v>79</v>
      </c>
      <c r="B309" s="57"/>
      <c r="C309" s="12"/>
      <c r="D309" s="12"/>
      <c r="E309" s="12"/>
      <c r="F309" s="12"/>
      <c r="G309" s="12"/>
      <c r="H309" s="12"/>
      <c r="I309" s="12"/>
      <c r="J309" s="12"/>
      <c r="K309" s="12"/>
      <c r="L309" s="8"/>
    </row>
    <row r="310" spans="1:12" ht="12.75">
      <c r="A310" s="52" t="s">
        <v>85</v>
      </c>
      <c r="B310" s="53" t="s">
        <v>64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8"/>
    </row>
    <row r="311" spans="1:12" ht="12.75">
      <c r="A311" s="6" t="s">
        <v>35</v>
      </c>
      <c r="B311" s="5" t="s">
        <v>37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8"/>
    </row>
    <row r="312" spans="1:12" ht="12.75">
      <c r="A312" s="6" t="s">
        <v>36</v>
      </c>
      <c r="B312" s="5" t="s">
        <v>33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8"/>
    </row>
    <row r="313" spans="1:12" ht="25.5">
      <c r="A313" s="60" t="s">
        <v>34</v>
      </c>
      <c r="B313" s="5"/>
      <c r="C313" s="12"/>
      <c r="D313" s="12"/>
      <c r="E313" s="12"/>
      <c r="F313" s="12"/>
      <c r="G313" s="12"/>
      <c r="H313" s="12"/>
      <c r="I313" s="12"/>
      <c r="J313" s="12"/>
      <c r="K313" s="12"/>
      <c r="L313" s="8"/>
    </row>
    <row r="314" spans="1:12" ht="12.75">
      <c r="A314" s="140" t="s">
        <v>76</v>
      </c>
      <c r="B314" s="141"/>
      <c r="C314" s="12"/>
      <c r="D314" s="12"/>
      <c r="E314" s="12"/>
      <c r="F314" s="12"/>
      <c r="G314" s="12"/>
      <c r="H314" s="100"/>
      <c r="I314" s="100"/>
      <c r="J314" s="100"/>
      <c r="K314" s="100"/>
      <c r="L314" s="8"/>
    </row>
    <row r="315" spans="1:12" ht="12.75">
      <c r="A315" s="52" t="s">
        <v>85</v>
      </c>
      <c r="B315" s="53" t="s">
        <v>64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00">
        <v>0</v>
      </c>
      <c r="I315" s="100">
        <v>0</v>
      </c>
      <c r="J315" s="100">
        <v>0</v>
      </c>
      <c r="K315" s="100">
        <v>0</v>
      </c>
      <c r="L315" s="8"/>
    </row>
    <row r="316" spans="1:12" ht="12.75">
      <c r="A316" s="6" t="s">
        <v>35</v>
      </c>
      <c r="B316" s="5" t="s">
        <v>37</v>
      </c>
      <c r="C316" s="12"/>
      <c r="D316" s="12"/>
      <c r="E316" s="12"/>
      <c r="F316" s="12"/>
      <c r="G316" s="12"/>
      <c r="H316" s="100"/>
      <c r="I316" s="100"/>
      <c r="J316" s="100"/>
      <c r="K316" s="100"/>
      <c r="L316" s="8"/>
    </row>
    <row r="317" spans="1:12" ht="12.75">
      <c r="A317" s="6" t="s">
        <v>36</v>
      </c>
      <c r="B317" s="5" t="s">
        <v>64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00">
        <v>0</v>
      </c>
      <c r="I317" s="100">
        <v>0</v>
      </c>
      <c r="J317" s="100">
        <v>0</v>
      </c>
      <c r="K317" s="100">
        <v>0</v>
      </c>
      <c r="L317" s="8"/>
    </row>
    <row r="318" spans="1:12" ht="25.5">
      <c r="A318" s="60" t="s">
        <v>34</v>
      </c>
      <c r="B318" s="69"/>
      <c r="C318" s="71"/>
      <c r="D318" s="71"/>
      <c r="E318" s="71"/>
      <c r="F318" s="71"/>
      <c r="G318" s="71"/>
      <c r="H318" s="99"/>
      <c r="I318" s="99"/>
      <c r="J318" s="99"/>
      <c r="K318" s="99"/>
      <c r="L318" s="8"/>
    </row>
    <row r="319" spans="1:12" ht="49.5" customHeight="1">
      <c r="A319" s="73" t="s">
        <v>98</v>
      </c>
      <c r="B319" s="69"/>
      <c r="C319" s="68"/>
      <c r="D319" s="68"/>
      <c r="E319" s="68"/>
      <c r="F319" s="68"/>
      <c r="G319" s="68"/>
      <c r="H319" s="68"/>
      <c r="I319" s="68"/>
      <c r="J319" s="68"/>
      <c r="K319" s="68"/>
      <c r="L319" s="8"/>
    </row>
    <row r="320" spans="1:12" ht="12.75">
      <c r="A320" s="52" t="s">
        <v>85</v>
      </c>
      <c r="B320" s="53" t="s">
        <v>64</v>
      </c>
      <c r="C320" s="85">
        <v>0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"/>
    </row>
    <row r="321" spans="1:12" ht="12.75">
      <c r="A321" s="6" t="s">
        <v>35</v>
      </c>
      <c r="B321" s="5" t="s">
        <v>37</v>
      </c>
      <c r="C321" s="85"/>
      <c r="D321" s="85"/>
      <c r="E321" s="85"/>
      <c r="F321" s="85"/>
      <c r="G321" s="85"/>
      <c r="H321" s="85"/>
      <c r="I321" s="85"/>
      <c r="J321" s="85"/>
      <c r="K321" s="85"/>
      <c r="L321" s="8"/>
    </row>
    <row r="322" spans="1:12" ht="12.75">
      <c r="A322" s="6" t="s">
        <v>36</v>
      </c>
      <c r="B322" s="5" t="s">
        <v>64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8"/>
    </row>
    <row r="323" spans="1:12" ht="12.75">
      <c r="A323" s="56" t="s">
        <v>75</v>
      </c>
      <c r="B323" s="57"/>
      <c r="C323" s="63"/>
      <c r="D323" s="63"/>
      <c r="E323" s="63"/>
      <c r="F323" s="63"/>
      <c r="G323" s="63"/>
      <c r="H323" s="63"/>
      <c r="I323" s="63"/>
      <c r="J323" s="63"/>
      <c r="K323" s="63"/>
      <c r="L323" s="8"/>
    </row>
    <row r="324" spans="1:12" ht="12.75">
      <c r="A324" s="52" t="s">
        <v>85</v>
      </c>
      <c r="B324" s="53" t="s">
        <v>64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8"/>
    </row>
    <row r="325" spans="1:12" ht="12.75">
      <c r="A325" s="6" t="s">
        <v>35</v>
      </c>
      <c r="B325" s="5" t="s">
        <v>37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8"/>
    </row>
    <row r="326" spans="1:12" ht="12.75">
      <c r="A326" s="6" t="s">
        <v>36</v>
      </c>
      <c r="B326" s="5" t="s">
        <v>64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8"/>
    </row>
    <row r="327" spans="1:12" ht="25.5">
      <c r="A327" s="60" t="s">
        <v>34</v>
      </c>
      <c r="B327" s="82"/>
      <c r="C327" s="63"/>
      <c r="D327" s="63"/>
      <c r="E327" s="63"/>
      <c r="F327" s="63"/>
      <c r="G327" s="63"/>
      <c r="H327" s="63"/>
      <c r="I327" s="63"/>
      <c r="J327" s="63"/>
      <c r="K327" s="63"/>
      <c r="L327" s="8"/>
    </row>
    <row r="328" spans="1:12" ht="12.75">
      <c r="A328" s="56" t="s">
        <v>79</v>
      </c>
      <c r="B328" s="57"/>
      <c r="C328" s="63"/>
      <c r="D328" s="63"/>
      <c r="E328" s="63"/>
      <c r="F328" s="63"/>
      <c r="G328" s="63"/>
      <c r="H328" s="63"/>
      <c r="I328" s="63"/>
      <c r="J328" s="63"/>
      <c r="K328" s="63"/>
      <c r="L328" s="8"/>
    </row>
    <row r="329" spans="1:12" ht="12.75">
      <c r="A329" s="52" t="s">
        <v>85</v>
      </c>
      <c r="B329" s="53" t="s">
        <v>64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8"/>
    </row>
    <row r="330" spans="1:12" ht="12.75">
      <c r="A330" s="6" t="s">
        <v>35</v>
      </c>
      <c r="B330" s="5" t="s">
        <v>37</v>
      </c>
      <c r="C330" s="63"/>
      <c r="D330" s="63"/>
      <c r="E330" s="63"/>
      <c r="F330" s="63"/>
      <c r="G330" s="63"/>
      <c r="H330" s="63"/>
      <c r="I330" s="63"/>
      <c r="J330" s="63"/>
      <c r="K330" s="63"/>
      <c r="L330" s="8"/>
    </row>
    <row r="331" spans="1:12" ht="12.75">
      <c r="A331" s="6" t="s">
        <v>36</v>
      </c>
      <c r="B331" s="5" t="s">
        <v>33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8"/>
    </row>
    <row r="332" spans="1:12" ht="25.5">
      <c r="A332" s="60" t="s">
        <v>34</v>
      </c>
      <c r="B332" s="5"/>
      <c r="C332" s="63"/>
      <c r="D332" s="63"/>
      <c r="E332" s="63"/>
      <c r="F332" s="63"/>
      <c r="G332" s="63"/>
      <c r="H332" s="63"/>
      <c r="I332" s="63"/>
      <c r="J332" s="63"/>
      <c r="K332" s="63"/>
      <c r="L332" s="8"/>
    </row>
    <row r="333" spans="1:12" ht="12.75">
      <c r="A333" s="140" t="s">
        <v>76</v>
      </c>
      <c r="B333" s="141"/>
      <c r="C333" s="63"/>
      <c r="D333" s="63"/>
      <c r="E333" s="63"/>
      <c r="F333" s="63"/>
      <c r="G333" s="63"/>
      <c r="H333" s="63"/>
      <c r="I333" s="63"/>
      <c r="J333" s="63"/>
      <c r="K333" s="63"/>
      <c r="L333" s="8"/>
    </row>
    <row r="334" spans="1:12" ht="12.75">
      <c r="A334" s="52" t="s">
        <v>85</v>
      </c>
      <c r="B334" s="53" t="s">
        <v>64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8"/>
    </row>
    <row r="335" spans="1:12" ht="12.75">
      <c r="A335" s="6" t="s">
        <v>35</v>
      </c>
      <c r="B335" s="5" t="s">
        <v>37</v>
      </c>
      <c r="C335" s="63"/>
      <c r="D335" s="63"/>
      <c r="E335" s="63"/>
      <c r="F335" s="63"/>
      <c r="G335" s="63"/>
      <c r="H335" s="63"/>
      <c r="I335" s="63"/>
      <c r="J335" s="63"/>
      <c r="K335" s="63"/>
      <c r="L335" s="8"/>
    </row>
    <row r="336" spans="1:12" ht="12.75">
      <c r="A336" s="6" t="s">
        <v>36</v>
      </c>
      <c r="B336" s="5" t="s">
        <v>64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8"/>
    </row>
    <row r="337" spans="1:12" ht="25.5">
      <c r="A337" s="60" t="s">
        <v>34</v>
      </c>
      <c r="B337" s="5"/>
      <c r="C337" s="68"/>
      <c r="D337" s="68"/>
      <c r="E337" s="68"/>
      <c r="F337" s="68"/>
      <c r="G337" s="68"/>
      <c r="H337" s="68"/>
      <c r="I337" s="68"/>
      <c r="J337" s="68"/>
      <c r="K337" s="68"/>
      <c r="L337" s="8"/>
    </row>
    <row r="338" spans="1:12" ht="39.75" customHeight="1">
      <c r="A338" s="73" t="s">
        <v>100</v>
      </c>
      <c r="B338" s="86"/>
      <c r="C338" s="87"/>
      <c r="D338" s="87"/>
      <c r="E338" s="87"/>
      <c r="F338" s="87"/>
      <c r="G338" s="87"/>
      <c r="H338" s="87"/>
      <c r="I338" s="87"/>
      <c r="J338" s="87"/>
      <c r="K338" s="87"/>
      <c r="L338" s="8"/>
    </row>
    <row r="339" spans="1:12" ht="12.75">
      <c r="A339" s="52" t="s">
        <v>85</v>
      </c>
      <c r="B339" s="53" t="s">
        <v>64</v>
      </c>
      <c r="C339" s="88">
        <v>0</v>
      </c>
      <c r="D339" s="88">
        <v>0</v>
      </c>
      <c r="E339" s="88">
        <v>0</v>
      </c>
      <c r="F339" s="88">
        <v>0</v>
      </c>
      <c r="G339" s="88">
        <v>0</v>
      </c>
      <c r="H339" s="88">
        <v>0</v>
      </c>
      <c r="I339" s="88">
        <v>0</v>
      </c>
      <c r="J339" s="88">
        <v>0</v>
      </c>
      <c r="K339" s="88">
        <v>0</v>
      </c>
      <c r="L339" s="8"/>
    </row>
    <row r="340" spans="1:12" ht="12.75">
      <c r="A340" s="6" t="s">
        <v>35</v>
      </c>
      <c r="B340" s="5" t="s">
        <v>37</v>
      </c>
      <c r="C340" s="88"/>
      <c r="D340" s="88"/>
      <c r="E340" s="88"/>
      <c r="F340" s="88"/>
      <c r="G340" s="88"/>
      <c r="H340" s="88"/>
      <c r="I340" s="88"/>
      <c r="J340" s="88"/>
      <c r="K340" s="88"/>
      <c r="L340" s="8"/>
    </row>
    <row r="341" spans="1:12" ht="12.75">
      <c r="A341" s="6" t="s">
        <v>36</v>
      </c>
      <c r="B341" s="5" t="s">
        <v>64</v>
      </c>
      <c r="C341" s="88">
        <v>0</v>
      </c>
      <c r="D341" s="88">
        <v>0</v>
      </c>
      <c r="E341" s="88">
        <v>0</v>
      </c>
      <c r="F341" s="88">
        <v>0</v>
      </c>
      <c r="G341" s="88">
        <v>0</v>
      </c>
      <c r="H341" s="88">
        <v>0</v>
      </c>
      <c r="I341" s="88">
        <v>0</v>
      </c>
      <c r="J341" s="88">
        <v>0</v>
      </c>
      <c r="K341" s="88">
        <v>0</v>
      </c>
      <c r="L341" s="8"/>
    </row>
    <row r="342" spans="1:12" ht="12.75">
      <c r="A342" s="140" t="s">
        <v>75</v>
      </c>
      <c r="B342" s="141"/>
      <c r="C342" s="89"/>
      <c r="D342" s="85"/>
      <c r="E342" s="85"/>
      <c r="F342" s="85"/>
      <c r="G342" s="85"/>
      <c r="H342" s="85"/>
      <c r="I342" s="85"/>
      <c r="J342" s="85"/>
      <c r="K342" s="85"/>
      <c r="L342" s="8"/>
    </row>
    <row r="343" spans="1:12" ht="12.75">
      <c r="A343" s="52" t="s">
        <v>85</v>
      </c>
      <c r="B343" s="53" t="s">
        <v>64</v>
      </c>
      <c r="C343" s="89">
        <v>0</v>
      </c>
      <c r="D343" s="85">
        <v>0</v>
      </c>
      <c r="E343" s="85">
        <v>0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"/>
    </row>
    <row r="344" spans="1:12" ht="12.75">
      <c r="A344" s="6" t="s">
        <v>35</v>
      </c>
      <c r="B344" s="5" t="s">
        <v>37</v>
      </c>
      <c r="C344" s="88"/>
      <c r="D344" s="88"/>
      <c r="E344" s="88"/>
      <c r="F344" s="88"/>
      <c r="G344" s="88"/>
      <c r="H344" s="88"/>
      <c r="I344" s="88"/>
      <c r="J344" s="88"/>
      <c r="K344" s="88"/>
      <c r="L344" s="8"/>
    </row>
    <row r="345" spans="1:12" ht="12.75">
      <c r="A345" s="6" t="s">
        <v>36</v>
      </c>
      <c r="B345" s="5" t="s">
        <v>64</v>
      </c>
      <c r="C345" s="88">
        <v>0</v>
      </c>
      <c r="D345" s="88">
        <v>0</v>
      </c>
      <c r="E345" s="88">
        <v>0</v>
      </c>
      <c r="F345" s="88">
        <v>0</v>
      </c>
      <c r="G345" s="88">
        <v>0</v>
      </c>
      <c r="H345" s="88">
        <v>0</v>
      </c>
      <c r="I345" s="88">
        <v>0</v>
      </c>
      <c r="J345" s="88">
        <v>0</v>
      </c>
      <c r="K345" s="88">
        <v>0</v>
      </c>
      <c r="L345" s="8"/>
    </row>
    <row r="346" spans="1:12" ht="25.5">
      <c r="A346" s="60" t="s">
        <v>34</v>
      </c>
      <c r="B346" s="82"/>
      <c r="C346" s="88"/>
      <c r="D346" s="88"/>
      <c r="E346" s="88"/>
      <c r="F346" s="88"/>
      <c r="G346" s="88"/>
      <c r="H346" s="88"/>
      <c r="I346" s="88"/>
      <c r="J346" s="88"/>
      <c r="K346" s="88"/>
      <c r="L346" s="8"/>
    </row>
    <row r="347" spans="1:12" ht="12.75">
      <c r="A347" s="56" t="s">
        <v>79</v>
      </c>
      <c r="B347" s="57"/>
      <c r="C347" s="88"/>
      <c r="D347" s="88"/>
      <c r="E347" s="88"/>
      <c r="F347" s="88"/>
      <c r="G347" s="88"/>
      <c r="H347" s="88"/>
      <c r="I347" s="88"/>
      <c r="J347" s="88"/>
      <c r="K347" s="88"/>
      <c r="L347" s="8"/>
    </row>
    <row r="348" spans="1:12" ht="12.75">
      <c r="A348" s="52" t="s">
        <v>85</v>
      </c>
      <c r="B348" s="53" t="s">
        <v>64</v>
      </c>
      <c r="C348" s="88">
        <v>0</v>
      </c>
      <c r="D348" s="88">
        <v>0</v>
      </c>
      <c r="E348" s="88">
        <v>0</v>
      </c>
      <c r="F348" s="88">
        <v>0</v>
      </c>
      <c r="G348" s="88">
        <v>0</v>
      </c>
      <c r="H348" s="88">
        <v>0</v>
      </c>
      <c r="I348" s="88">
        <v>0</v>
      </c>
      <c r="J348" s="88">
        <v>0</v>
      </c>
      <c r="K348" s="88">
        <v>0</v>
      </c>
      <c r="L348" s="8"/>
    </row>
    <row r="349" spans="1:12" ht="12.75">
      <c r="A349" s="6" t="s">
        <v>35</v>
      </c>
      <c r="B349" s="5" t="s">
        <v>37</v>
      </c>
      <c r="C349" s="88"/>
      <c r="D349" s="88"/>
      <c r="E349" s="88"/>
      <c r="F349" s="88"/>
      <c r="G349" s="88"/>
      <c r="H349" s="88"/>
      <c r="I349" s="88"/>
      <c r="J349" s="88"/>
      <c r="K349" s="88"/>
      <c r="L349" s="8"/>
    </row>
    <row r="350" spans="1:12" ht="12.75">
      <c r="A350" s="6" t="s">
        <v>36</v>
      </c>
      <c r="B350" s="5" t="s">
        <v>33</v>
      </c>
      <c r="C350" s="88">
        <v>0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  <c r="I350" s="88">
        <v>0</v>
      </c>
      <c r="J350" s="88">
        <v>0</v>
      </c>
      <c r="K350" s="88">
        <v>0</v>
      </c>
      <c r="L350" s="8"/>
    </row>
    <row r="351" spans="1:12" ht="25.5">
      <c r="A351" s="60" t="s">
        <v>34</v>
      </c>
      <c r="B351" s="5"/>
      <c r="C351" s="88"/>
      <c r="D351" s="88"/>
      <c r="E351" s="88"/>
      <c r="F351" s="88"/>
      <c r="G351" s="88"/>
      <c r="H351" s="88"/>
      <c r="I351" s="88"/>
      <c r="J351" s="88"/>
      <c r="K351" s="88"/>
      <c r="L351" s="8"/>
    </row>
    <row r="352" spans="1:12" ht="12.75">
      <c r="A352" s="140" t="s">
        <v>76</v>
      </c>
      <c r="B352" s="141"/>
      <c r="C352" s="88"/>
      <c r="D352" s="88"/>
      <c r="E352" s="88"/>
      <c r="F352" s="88"/>
      <c r="G352" s="88"/>
      <c r="H352" s="88"/>
      <c r="I352" s="88"/>
      <c r="J352" s="88"/>
      <c r="K352" s="88"/>
      <c r="L352" s="8"/>
    </row>
    <row r="353" spans="1:12" ht="12.75">
      <c r="A353" s="52" t="s">
        <v>85</v>
      </c>
      <c r="B353" s="53" t="s">
        <v>64</v>
      </c>
      <c r="C353" s="88">
        <v>0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  <c r="I353" s="88">
        <v>0</v>
      </c>
      <c r="J353" s="88">
        <v>0</v>
      </c>
      <c r="K353" s="88">
        <v>0</v>
      </c>
      <c r="L353" s="8"/>
    </row>
    <row r="354" spans="1:12" ht="12.75">
      <c r="A354" s="6" t="s">
        <v>35</v>
      </c>
      <c r="B354" s="5" t="s">
        <v>37</v>
      </c>
      <c r="C354" s="88"/>
      <c r="D354" s="88"/>
      <c r="E354" s="88"/>
      <c r="F354" s="88"/>
      <c r="G354" s="88"/>
      <c r="H354" s="88"/>
      <c r="I354" s="88"/>
      <c r="J354" s="88"/>
      <c r="K354" s="88"/>
      <c r="L354" s="8"/>
    </row>
    <row r="355" spans="1:12" ht="12.75">
      <c r="A355" s="6" t="s">
        <v>36</v>
      </c>
      <c r="B355" s="5" t="s">
        <v>64</v>
      </c>
      <c r="C355" s="88">
        <v>0</v>
      </c>
      <c r="D355" s="88">
        <v>0</v>
      </c>
      <c r="E355" s="88">
        <v>0</v>
      </c>
      <c r="F355" s="88">
        <v>0</v>
      </c>
      <c r="G355" s="88">
        <v>0</v>
      </c>
      <c r="H355" s="88">
        <v>0</v>
      </c>
      <c r="I355" s="88">
        <v>0</v>
      </c>
      <c r="J355" s="88">
        <v>0</v>
      </c>
      <c r="K355" s="88">
        <v>0</v>
      </c>
      <c r="L355" s="8"/>
    </row>
    <row r="356" spans="1:12" ht="25.5">
      <c r="A356" s="60" t="s">
        <v>34</v>
      </c>
      <c r="B356" s="86"/>
      <c r="C356" s="87"/>
      <c r="D356" s="87"/>
      <c r="E356" s="87"/>
      <c r="F356" s="87"/>
      <c r="G356" s="87"/>
      <c r="H356" s="87"/>
      <c r="I356" s="87"/>
      <c r="J356" s="87"/>
      <c r="K356" s="87"/>
      <c r="L356" s="8"/>
    </row>
    <row r="357" spans="1:12" ht="58.5" customHeight="1">
      <c r="A357" s="90" t="s">
        <v>101</v>
      </c>
      <c r="B357" s="86"/>
      <c r="C357" s="87"/>
      <c r="D357" s="87"/>
      <c r="E357" s="87"/>
      <c r="F357" s="87"/>
      <c r="G357" s="87"/>
      <c r="H357" s="87"/>
      <c r="I357" s="87"/>
      <c r="J357" s="87"/>
      <c r="K357" s="87"/>
      <c r="L357" s="8"/>
    </row>
    <row r="358" spans="1:12" ht="12.75">
      <c r="A358" s="52" t="s">
        <v>85</v>
      </c>
      <c r="B358" s="53" t="s">
        <v>64</v>
      </c>
      <c r="C358" s="88">
        <f>C362+C367+C372</f>
        <v>5180.8</v>
      </c>
      <c r="D358" s="88">
        <f aca="true" t="shared" si="73" ref="D358:K358">D362+D367+D372</f>
        <v>4535.319078126299</v>
      </c>
      <c r="E358" s="88">
        <f t="shared" si="73"/>
        <v>4716.698560612364</v>
      </c>
      <c r="F358" s="88">
        <f t="shared" si="73"/>
        <v>4883.286647992531</v>
      </c>
      <c r="G358" s="88">
        <f t="shared" si="73"/>
        <v>5030.738367954443</v>
      </c>
      <c r="H358" s="88">
        <f t="shared" si="73"/>
        <v>5101.552172023926</v>
      </c>
      <c r="I358" s="88">
        <f t="shared" si="73"/>
        <v>5213.134758854037</v>
      </c>
      <c r="J358" s="88">
        <f t="shared" si="73"/>
        <v>5326.104038975327</v>
      </c>
      <c r="K358" s="88">
        <f t="shared" si="73"/>
        <v>5447.485925063095</v>
      </c>
      <c r="L358" s="8"/>
    </row>
    <row r="359" spans="1:12" ht="12.75">
      <c r="A359" s="6" t="s">
        <v>35</v>
      </c>
      <c r="B359" s="5" t="s">
        <v>37</v>
      </c>
      <c r="C359" s="88">
        <v>100</v>
      </c>
      <c r="D359" s="12">
        <f>D358/C358*100</f>
        <v>87.54090252714444</v>
      </c>
      <c r="E359" s="12">
        <f aca="true" t="shared" si="74" ref="E359:K359">E358/D358*100</f>
        <v>103.99926618969</v>
      </c>
      <c r="F359" s="12">
        <v>5415.2</v>
      </c>
      <c r="G359" s="12">
        <f t="shared" si="74"/>
        <v>103.01951801298677</v>
      </c>
      <c r="H359" s="64">
        <f>H358/G358*100</f>
        <v>101.40762247785659</v>
      </c>
      <c r="I359" s="12">
        <f t="shared" si="74"/>
        <v>102.18722818208175</v>
      </c>
      <c r="J359" s="12">
        <f t="shared" si="74"/>
        <v>102.16701246652838</v>
      </c>
      <c r="K359" s="12">
        <f t="shared" si="74"/>
        <v>102.27899953135578</v>
      </c>
      <c r="L359" s="8"/>
    </row>
    <row r="360" spans="1:12" ht="12.75">
      <c r="A360" s="6" t="s">
        <v>36</v>
      </c>
      <c r="B360" s="5" t="s">
        <v>64</v>
      </c>
      <c r="C360" s="88">
        <f aca="true" t="shared" si="75" ref="C360:K360">C364+C369+C374</f>
        <v>5180.8</v>
      </c>
      <c r="D360" s="88">
        <f t="shared" si="75"/>
        <v>4905.9</v>
      </c>
      <c r="E360" s="88">
        <f t="shared" si="75"/>
        <v>5102.1</v>
      </c>
      <c r="F360" s="88">
        <v>5415.2</v>
      </c>
      <c r="G360" s="88">
        <v>5415.2</v>
      </c>
      <c r="H360" s="88">
        <f t="shared" si="75"/>
        <v>5518.4</v>
      </c>
      <c r="I360" s="88">
        <f t="shared" si="75"/>
        <v>5639.1</v>
      </c>
      <c r="J360" s="88">
        <f t="shared" si="75"/>
        <v>5761.3</v>
      </c>
      <c r="K360" s="88">
        <f t="shared" si="75"/>
        <v>5892.6</v>
      </c>
      <c r="L360" s="8"/>
    </row>
    <row r="361" spans="1:12" ht="12.75">
      <c r="A361" s="140" t="s">
        <v>75</v>
      </c>
      <c r="B361" s="141"/>
      <c r="C361" s="12"/>
      <c r="D361" s="12"/>
      <c r="E361" s="42"/>
      <c r="F361" s="42"/>
      <c r="G361" s="42"/>
      <c r="H361" s="42"/>
      <c r="I361" s="42"/>
      <c r="J361" s="42"/>
      <c r="K361" s="42"/>
      <c r="L361" s="8"/>
    </row>
    <row r="362" spans="1:12" ht="15.75" customHeight="1">
      <c r="A362" s="52" t="s">
        <v>85</v>
      </c>
      <c r="B362" s="53" t="s">
        <v>64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8"/>
    </row>
    <row r="363" spans="1:12" ht="12.75">
      <c r="A363" s="6" t="s">
        <v>35</v>
      </c>
      <c r="B363" s="5" t="s">
        <v>37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8"/>
    </row>
    <row r="364" spans="1:12" ht="12.75">
      <c r="A364" s="6" t="s">
        <v>36</v>
      </c>
      <c r="B364" s="5" t="s">
        <v>64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8"/>
    </row>
    <row r="365" spans="1:12" ht="25.5">
      <c r="A365" s="60" t="s">
        <v>34</v>
      </c>
      <c r="B365" s="5"/>
      <c r="C365" s="12"/>
      <c r="D365" s="12"/>
      <c r="E365" s="12"/>
      <c r="F365" s="12"/>
      <c r="G365" s="12"/>
      <c r="H365" s="12"/>
      <c r="I365" s="12"/>
      <c r="J365" s="12"/>
      <c r="K365" s="12"/>
      <c r="L365" s="8"/>
    </row>
    <row r="366" spans="1:12" ht="12.75">
      <c r="A366" s="56" t="s">
        <v>79</v>
      </c>
      <c r="B366" s="57"/>
      <c r="C366" s="12"/>
      <c r="D366" s="12"/>
      <c r="E366" s="12"/>
      <c r="F366" s="12"/>
      <c r="G366" s="12"/>
      <c r="H366" s="12"/>
      <c r="I366" s="12"/>
      <c r="J366" s="12"/>
      <c r="K366" s="12"/>
      <c r="L366" s="8"/>
    </row>
    <row r="367" spans="1:12" ht="12.75">
      <c r="A367" s="52" t="s">
        <v>85</v>
      </c>
      <c r="B367" s="53" t="s">
        <v>64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8"/>
    </row>
    <row r="368" spans="1:12" ht="12.75">
      <c r="A368" s="6" t="s">
        <v>35</v>
      </c>
      <c r="B368" s="5" t="s">
        <v>37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8"/>
    </row>
    <row r="369" spans="1:12" ht="12.75">
      <c r="A369" s="6" t="s">
        <v>36</v>
      </c>
      <c r="B369" s="5" t="s">
        <v>33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8"/>
    </row>
    <row r="370" spans="1:12" ht="25.5">
      <c r="A370" s="60" t="s">
        <v>34</v>
      </c>
      <c r="B370" s="5"/>
      <c r="C370" s="12"/>
      <c r="D370" s="12"/>
      <c r="E370" s="42"/>
      <c r="F370" s="42"/>
      <c r="G370" s="42"/>
      <c r="H370" s="42"/>
      <c r="I370" s="42"/>
      <c r="J370" s="42"/>
      <c r="K370" s="42"/>
      <c r="L370" s="8"/>
    </row>
    <row r="371" spans="1:12" ht="12.75">
      <c r="A371" s="140" t="s">
        <v>76</v>
      </c>
      <c r="B371" s="141"/>
      <c r="C371" s="76"/>
      <c r="D371" s="76"/>
      <c r="E371" s="49"/>
      <c r="F371" s="49"/>
      <c r="G371" s="49"/>
      <c r="H371" s="114"/>
      <c r="I371" s="114"/>
      <c r="J371" s="114"/>
      <c r="K371" s="114"/>
      <c r="L371" s="8"/>
    </row>
    <row r="372" spans="1:12" ht="15.75" customHeight="1">
      <c r="A372" s="52" t="s">
        <v>85</v>
      </c>
      <c r="B372" s="53" t="s">
        <v>64</v>
      </c>
      <c r="C372" s="12">
        <f>C377</f>
        <v>5180.8</v>
      </c>
      <c r="D372" s="12">
        <f>D377</f>
        <v>4535.319078126299</v>
      </c>
      <c r="E372" s="12">
        <f aca="true" t="shared" si="76" ref="E372:K372">E377</f>
        <v>4716.698560612364</v>
      </c>
      <c r="F372" s="12">
        <f t="shared" si="76"/>
        <v>4883.286647992531</v>
      </c>
      <c r="G372" s="12">
        <f t="shared" si="76"/>
        <v>5030.738367954443</v>
      </c>
      <c r="H372" s="12">
        <f t="shared" si="76"/>
        <v>5101.552172023926</v>
      </c>
      <c r="I372" s="12">
        <f t="shared" si="76"/>
        <v>5213.134758854037</v>
      </c>
      <c r="J372" s="12">
        <f t="shared" si="76"/>
        <v>5326.104038975327</v>
      </c>
      <c r="K372" s="12">
        <f t="shared" si="76"/>
        <v>5447.485925063095</v>
      </c>
      <c r="L372" s="8"/>
    </row>
    <row r="373" spans="1:12" ht="12.75">
      <c r="A373" s="6" t="s">
        <v>35</v>
      </c>
      <c r="B373" s="5" t="s">
        <v>37</v>
      </c>
      <c r="C373" s="91">
        <v>100</v>
      </c>
      <c r="D373" s="12">
        <f>D372/C372*100</f>
        <v>87.54090252714444</v>
      </c>
      <c r="E373" s="12">
        <f aca="true" t="shared" si="77" ref="E373:K373">E372/D372*100</f>
        <v>103.99926618969</v>
      </c>
      <c r="F373" s="12">
        <f t="shared" si="77"/>
        <v>103.53187903020324</v>
      </c>
      <c r="G373" s="12">
        <f t="shared" si="77"/>
        <v>103.01951801298677</v>
      </c>
      <c r="H373" s="64">
        <f>H372/G372*100</f>
        <v>101.40762247785659</v>
      </c>
      <c r="I373" s="12">
        <f t="shared" si="77"/>
        <v>102.18722818208175</v>
      </c>
      <c r="J373" s="64">
        <f t="shared" si="77"/>
        <v>102.16701246652838</v>
      </c>
      <c r="K373" s="12">
        <f t="shared" si="77"/>
        <v>102.27899953135578</v>
      </c>
      <c r="L373" s="8"/>
    </row>
    <row r="374" spans="1:12" ht="12.75">
      <c r="A374" s="6" t="s">
        <v>36</v>
      </c>
      <c r="B374" s="5" t="s">
        <v>33</v>
      </c>
      <c r="C374" s="12">
        <f>C379</f>
        <v>5180.8</v>
      </c>
      <c r="D374" s="12">
        <f>D379</f>
        <v>4905.9</v>
      </c>
      <c r="E374" s="12">
        <f aca="true" t="shared" si="78" ref="E374:K374">E379</f>
        <v>5102.1</v>
      </c>
      <c r="F374" s="12">
        <f t="shared" si="78"/>
        <v>5282.3</v>
      </c>
      <c r="G374" s="12">
        <f t="shared" si="78"/>
        <v>5441.8</v>
      </c>
      <c r="H374" s="12">
        <f t="shared" si="78"/>
        <v>5518.4</v>
      </c>
      <c r="I374" s="12">
        <f t="shared" si="78"/>
        <v>5639.1</v>
      </c>
      <c r="J374" s="12">
        <f t="shared" si="78"/>
        <v>5761.3</v>
      </c>
      <c r="K374" s="12">
        <f t="shared" si="78"/>
        <v>5892.6</v>
      </c>
      <c r="L374" s="8"/>
    </row>
    <row r="375" spans="1:12" ht="25.5">
      <c r="A375" s="60" t="s">
        <v>34</v>
      </c>
      <c r="B375" s="5"/>
      <c r="C375" s="76"/>
      <c r="D375" s="12"/>
      <c r="E375" s="12"/>
      <c r="F375" s="12"/>
      <c r="G375" s="12"/>
      <c r="H375" s="100"/>
      <c r="I375" s="100"/>
      <c r="J375" s="100"/>
      <c r="K375" s="100"/>
      <c r="L375" s="8"/>
    </row>
    <row r="376" spans="1:12" ht="12.75">
      <c r="A376" s="60" t="s">
        <v>114</v>
      </c>
      <c r="B376" s="5"/>
      <c r="C376" s="76"/>
      <c r="D376" s="12"/>
      <c r="E376" s="12"/>
      <c r="F376" s="12"/>
      <c r="G376" s="12"/>
      <c r="H376" s="100"/>
      <c r="I376" s="100"/>
      <c r="J376" s="100"/>
      <c r="K376" s="100"/>
      <c r="L376" s="8"/>
    </row>
    <row r="377" spans="1:12" ht="12.75">
      <c r="A377" s="52" t="s">
        <v>85</v>
      </c>
      <c r="B377" s="53" t="s">
        <v>64</v>
      </c>
      <c r="C377" s="76">
        <v>5180.8</v>
      </c>
      <c r="D377" s="12">
        <f aca="true" t="shared" si="79" ref="D377:K377">D379/101/107.1*100*100</f>
        <v>4535.319078126299</v>
      </c>
      <c r="E377" s="12">
        <f t="shared" si="79"/>
        <v>4716.698560612364</v>
      </c>
      <c r="F377" s="12">
        <f t="shared" si="79"/>
        <v>4883.286647992531</v>
      </c>
      <c r="G377" s="12">
        <f>G379/101/107.1*100*100</f>
        <v>5030.738367954443</v>
      </c>
      <c r="H377" s="12">
        <f t="shared" si="79"/>
        <v>5101.552172023926</v>
      </c>
      <c r="I377" s="12">
        <f t="shared" si="79"/>
        <v>5213.134758854037</v>
      </c>
      <c r="J377" s="12">
        <f t="shared" si="79"/>
        <v>5326.104038975327</v>
      </c>
      <c r="K377" s="12">
        <f t="shared" si="79"/>
        <v>5447.485925063095</v>
      </c>
      <c r="L377" s="8"/>
    </row>
    <row r="378" spans="1:12" ht="12.75">
      <c r="A378" s="6" t="s">
        <v>35</v>
      </c>
      <c r="B378" s="5" t="s">
        <v>37</v>
      </c>
      <c r="C378" s="76">
        <v>100</v>
      </c>
      <c r="D378" s="12">
        <f>D377/C377*100</f>
        <v>87.54090252714444</v>
      </c>
      <c r="E378" s="12">
        <f aca="true" t="shared" si="80" ref="E378:K378">E377/D377*100</f>
        <v>103.99926618969</v>
      </c>
      <c r="F378" s="12">
        <f t="shared" si="80"/>
        <v>103.53187903020324</v>
      </c>
      <c r="G378" s="12">
        <f t="shared" si="80"/>
        <v>103.01951801298677</v>
      </c>
      <c r="H378" s="64">
        <f>H377/G377*100</f>
        <v>101.40762247785659</v>
      </c>
      <c r="I378" s="12">
        <f t="shared" si="80"/>
        <v>102.18722818208175</v>
      </c>
      <c r="J378" s="12">
        <f t="shared" si="80"/>
        <v>102.16701246652838</v>
      </c>
      <c r="K378" s="12">
        <f t="shared" si="80"/>
        <v>102.27899953135578</v>
      </c>
      <c r="L378" s="8"/>
    </row>
    <row r="379" spans="1:12" ht="12.75">
      <c r="A379" s="6" t="s">
        <v>36</v>
      </c>
      <c r="B379" s="5" t="s">
        <v>33</v>
      </c>
      <c r="C379" s="12">
        <v>5180.8</v>
      </c>
      <c r="D379" s="12">
        <v>4905.9</v>
      </c>
      <c r="E379" s="12">
        <v>5102.1</v>
      </c>
      <c r="F379" s="12">
        <v>5282.3</v>
      </c>
      <c r="G379" s="12">
        <v>5441.8</v>
      </c>
      <c r="H379" s="12">
        <v>5518.4</v>
      </c>
      <c r="I379" s="12">
        <v>5639.1</v>
      </c>
      <c r="J379" s="12">
        <v>5761.3</v>
      </c>
      <c r="K379" s="12">
        <v>5892.6</v>
      </c>
      <c r="L379" s="8"/>
    </row>
    <row r="380" spans="1:12" ht="68.25" customHeight="1">
      <c r="A380" s="92" t="s">
        <v>102</v>
      </c>
      <c r="B380" s="69"/>
      <c r="C380" s="72"/>
      <c r="D380" s="72"/>
      <c r="E380" s="72"/>
      <c r="F380" s="72"/>
      <c r="G380" s="72"/>
      <c r="H380" s="72"/>
      <c r="I380" s="72"/>
      <c r="J380" s="72"/>
      <c r="K380" s="72"/>
      <c r="L380" s="8"/>
    </row>
    <row r="381" spans="1:12" ht="12.75">
      <c r="A381" s="52" t="s">
        <v>85</v>
      </c>
      <c r="B381" s="53" t="s">
        <v>64</v>
      </c>
      <c r="C381" s="12">
        <f aca="true" t="shared" si="81" ref="C381:K381">C385+C399+C408</f>
        <v>5845.7</v>
      </c>
      <c r="D381" s="12">
        <f t="shared" si="81"/>
        <v>5855.820876205268</v>
      </c>
      <c r="E381" s="12">
        <f t="shared" si="81"/>
        <v>6148.59805308262</v>
      </c>
      <c r="F381" s="12">
        <f t="shared" si="81"/>
        <v>6209.8898965526805</v>
      </c>
      <c r="G381" s="12">
        <f t="shared" si="81"/>
        <v>6394.50499671816</v>
      </c>
      <c r="H381" s="12">
        <f t="shared" si="81"/>
        <v>6650.303685830768</v>
      </c>
      <c r="I381" s="12">
        <f t="shared" si="81"/>
        <v>6714.4613621025965</v>
      </c>
      <c r="J381" s="12">
        <f t="shared" si="81"/>
        <v>6823.825239666823</v>
      </c>
      <c r="K381" s="12">
        <f t="shared" si="81"/>
        <v>6944.09777112165</v>
      </c>
      <c r="L381" s="8"/>
    </row>
    <row r="382" spans="1:12" ht="12.75">
      <c r="A382" s="6" t="s">
        <v>35</v>
      </c>
      <c r="B382" s="5" t="s">
        <v>37</v>
      </c>
      <c r="C382" s="12">
        <v>100</v>
      </c>
      <c r="D382" s="12">
        <f aca="true" t="shared" si="82" ref="D382:K382">D381/C381*100</f>
        <v>100.17313369152143</v>
      </c>
      <c r="E382" s="12">
        <f t="shared" si="82"/>
        <v>104.9997631940388</v>
      </c>
      <c r="F382" s="12">
        <f t="shared" si="82"/>
        <v>100.99684258006315</v>
      </c>
      <c r="G382" s="12">
        <f t="shared" si="82"/>
        <v>102.97292066753012</v>
      </c>
      <c r="H382" s="64">
        <f>H381/G381*100</f>
        <v>104.0002891426919</v>
      </c>
      <c r="I382" s="12">
        <f t="shared" si="82"/>
        <v>100.96473303029039</v>
      </c>
      <c r="J382" s="64">
        <f t="shared" si="82"/>
        <v>101.62878109897977</v>
      </c>
      <c r="K382" s="12">
        <f t="shared" si="82"/>
        <v>101.76253827187256</v>
      </c>
      <c r="L382" s="8"/>
    </row>
    <row r="383" spans="1:12" ht="12.75">
      <c r="A383" s="6" t="s">
        <v>36</v>
      </c>
      <c r="B383" s="5" t="s">
        <v>64</v>
      </c>
      <c r="C383" s="12">
        <f aca="true" t="shared" si="83" ref="C383:K383">C387+C401+C410</f>
        <v>5845.7</v>
      </c>
      <c r="D383" s="12">
        <f t="shared" si="83"/>
        <v>6334.3</v>
      </c>
      <c r="E383" s="12">
        <f t="shared" si="83"/>
        <v>6651</v>
      </c>
      <c r="F383" s="12">
        <f t="shared" si="83"/>
        <v>6717.3</v>
      </c>
      <c r="G383" s="12">
        <f t="shared" si="83"/>
        <v>6917</v>
      </c>
      <c r="H383" s="12">
        <f t="shared" si="83"/>
        <v>7193.7</v>
      </c>
      <c r="I383" s="12">
        <f t="shared" si="83"/>
        <v>7263.1</v>
      </c>
      <c r="J383" s="12">
        <f t="shared" si="83"/>
        <v>7381.4</v>
      </c>
      <c r="K383" s="12">
        <f t="shared" si="83"/>
        <v>7511.5</v>
      </c>
      <c r="L383" s="8"/>
    </row>
    <row r="384" spans="1:12" ht="12.75">
      <c r="A384" s="140" t="s">
        <v>75</v>
      </c>
      <c r="B384" s="141"/>
      <c r="C384" s="72"/>
      <c r="D384" s="72"/>
      <c r="E384" s="47"/>
      <c r="F384" s="47"/>
      <c r="G384" s="47"/>
      <c r="H384" s="47"/>
      <c r="I384" s="47"/>
      <c r="J384" s="47"/>
      <c r="K384" s="47"/>
      <c r="L384" s="8"/>
    </row>
    <row r="385" spans="1:12" ht="12.75">
      <c r="A385" s="52" t="s">
        <v>85</v>
      </c>
      <c r="B385" s="53" t="s">
        <v>64</v>
      </c>
      <c r="C385" s="12">
        <f>C394</f>
        <v>0</v>
      </c>
      <c r="D385" s="12">
        <f aca="true" t="shared" si="84" ref="D385:K385">D394</f>
        <v>0</v>
      </c>
      <c r="E385" s="12">
        <f t="shared" si="84"/>
        <v>0</v>
      </c>
      <c r="F385" s="12">
        <f t="shared" si="84"/>
        <v>0</v>
      </c>
      <c r="G385" s="12">
        <f t="shared" si="84"/>
        <v>0</v>
      </c>
      <c r="H385" s="12">
        <f t="shared" si="84"/>
        <v>0</v>
      </c>
      <c r="I385" s="12">
        <f t="shared" si="84"/>
        <v>0</v>
      </c>
      <c r="J385" s="12">
        <f t="shared" si="84"/>
        <v>0</v>
      </c>
      <c r="K385" s="12">
        <f t="shared" si="84"/>
        <v>0</v>
      </c>
      <c r="L385" s="8"/>
    </row>
    <row r="386" spans="1:12" ht="12.75">
      <c r="A386" s="6" t="s">
        <v>35</v>
      </c>
      <c r="B386" s="5" t="s">
        <v>37</v>
      </c>
      <c r="C386" s="12"/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8"/>
    </row>
    <row r="387" spans="1:12" ht="12.75">
      <c r="A387" s="6" t="s">
        <v>36</v>
      </c>
      <c r="B387" s="5" t="s">
        <v>64</v>
      </c>
      <c r="C387" s="12">
        <f>C396</f>
        <v>0</v>
      </c>
      <c r="D387" s="12">
        <f aca="true" t="shared" si="85" ref="D387:K387">D396</f>
        <v>0</v>
      </c>
      <c r="E387" s="12">
        <f t="shared" si="85"/>
        <v>0</v>
      </c>
      <c r="F387" s="12">
        <f t="shared" si="85"/>
        <v>0</v>
      </c>
      <c r="G387" s="12">
        <f t="shared" si="85"/>
        <v>0</v>
      </c>
      <c r="H387" s="12">
        <f t="shared" si="85"/>
        <v>0</v>
      </c>
      <c r="I387" s="12">
        <f t="shared" si="85"/>
        <v>0</v>
      </c>
      <c r="J387" s="12">
        <f t="shared" si="85"/>
        <v>0</v>
      </c>
      <c r="K387" s="12">
        <f t="shared" si="85"/>
        <v>0</v>
      </c>
      <c r="L387" s="8"/>
    </row>
    <row r="388" spans="1:12" ht="25.5">
      <c r="A388" s="60" t="s">
        <v>34</v>
      </c>
      <c r="B388" s="5"/>
      <c r="C388" s="72"/>
      <c r="D388" s="72"/>
      <c r="E388" s="72"/>
      <c r="F388" s="72"/>
      <c r="G388" s="72"/>
      <c r="H388" s="72"/>
      <c r="I388" s="72"/>
      <c r="J388" s="72"/>
      <c r="K388" s="72"/>
      <c r="L388" s="8"/>
    </row>
    <row r="389" spans="1:12" ht="12.75">
      <c r="A389" s="155" t="s">
        <v>113</v>
      </c>
      <c r="B389" s="141"/>
      <c r="C389" s="12"/>
      <c r="D389" s="12"/>
      <c r="E389" s="12"/>
      <c r="F389" s="12"/>
      <c r="G389" s="12"/>
      <c r="H389" s="12"/>
      <c r="I389" s="12"/>
      <c r="J389" s="12"/>
      <c r="K389" s="12"/>
      <c r="L389" s="8"/>
    </row>
    <row r="390" spans="1:12" ht="12.75">
      <c r="A390" s="52" t="s">
        <v>85</v>
      </c>
      <c r="B390" s="53" t="s">
        <v>64</v>
      </c>
      <c r="C390" s="12">
        <v>0</v>
      </c>
      <c r="D390" s="12">
        <f>D392/101/106.8*100*100</f>
        <v>0</v>
      </c>
      <c r="E390" s="12">
        <f>E392/101/107.4*100*100</f>
        <v>0</v>
      </c>
      <c r="F390" s="12">
        <f>F392/101/103.7*100*100</f>
        <v>0</v>
      </c>
      <c r="G390" s="12">
        <f>G392/101/103.7*100*100</f>
        <v>0</v>
      </c>
      <c r="H390" s="12">
        <f>H392/101/104*100*100</f>
        <v>0</v>
      </c>
      <c r="I390" s="12">
        <f>I392/101/104*100*100</f>
        <v>0</v>
      </c>
      <c r="J390" s="12">
        <f>J392/101/104*100*100</f>
        <v>0</v>
      </c>
      <c r="K390" s="12">
        <f>K392/101/104*100*100</f>
        <v>0</v>
      </c>
      <c r="L390" s="8"/>
    </row>
    <row r="391" spans="1:12" ht="12.75">
      <c r="A391" s="6" t="s">
        <v>35</v>
      </c>
      <c r="B391" s="5" t="s">
        <v>37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8"/>
    </row>
    <row r="392" spans="1:12" ht="12.75">
      <c r="A392" s="6" t="s">
        <v>36</v>
      </c>
      <c r="B392" s="5" t="s">
        <v>64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8"/>
    </row>
    <row r="393" spans="1:12" ht="12.75">
      <c r="A393" s="56" t="s">
        <v>79</v>
      </c>
      <c r="B393" s="57"/>
      <c r="C393" s="72"/>
      <c r="D393" s="72"/>
      <c r="E393" s="72"/>
      <c r="F393" s="72"/>
      <c r="G393" s="72"/>
      <c r="H393" s="72"/>
      <c r="I393" s="72"/>
      <c r="J393" s="72"/>
      <c r="K393" s="72"/>
      <c r="L393" s="8"/>
    </row>
    <row r="394" spans="1:12" ht="12.75">
      <c r="A394" s="52" t="s">
        <v>85</v>
      </c>
      <c r="B394" s="53" t="s">
        <v>64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8"/>
    </row>
    <row r="395" spans="1:12" ht="12.75">
      <c r="A395" s="6" t="s">
        <v>35</v>
      </c>
      <c r="B395" s="5" t="s">
        <v>37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8"/>
    </row>
    <row r="396" spans="1:12" ht="12.75">
      <c r="A396" s="6" t="s">
        <v>36</v>
      </c>
      <c r="B396" s="5" t="s">
        <v>33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8"/>
    </row>
    <row r="397" spans="1:12" ht="25.5">
      <c r="A397" s="60" t="s">
        <v>34</v>
      </c>
      <c r="B397" s="5"/>
      <c r="C397" s="12"/>
      <c r="D397" s="12"/>
      <c r="E397" s="42"/>
      <c r="F397" s="42"/>
      <c r="G397" s="42"/>
      <c r="H397" s="42"/>
      <c r="I397" s="42"/>
      <c r="J397" s="42"/>
      <c r="K397" s="42"/>
      <c r="L397" s="8"/>
    </row>
    <row r="398" spans="1:12" ht="12.75">
      <c r="A398" s="140" t="s">
        <v>76</v>
      </c>
      <c r="B398" s="141"/>
      <c r="C398" s="12"/>
      <c r="D398" s="12"/>
      <c r="E398" s="42"/>
      <c r="F398" s="42"/>
      <c r="G398" s="42"/>
      <c r="H398" s="42"/>
      <c r="I398" s="42"/>
      <c r="J398" s="42"/>
      <c r="K398" s="42"/>
      <c r="L398" s="8"/>
    </row>
    <row r="399" spans="1:12" ht="12.75">
      <c r="A399" s="52" t="s">
        <v>85</v>
      </c>
      <c r="B399" s="53" t="s">
        <v>64</v>
      </c>
      <c r="C399" s="12">
        <f aca="true" t="shared" si="86" ref="C399:K399">C404</f>
        <v>5845.7</v>
      </c>
      <c r="D399" s="12">
        <f t="shared" si="86"/>
        <v>5855.820876205268</v>
      </c>
      <c r="E399" s="12">
        <f t="shared" si="86"/>
        <v>6148.59805308262</v>
      </c>
      <c r="F399" s="12">
        <f t="shared" si="86"/>
        <v>6209.8898965526805</v>
      </c>
      <c r="G399" s="12">
        <f t="shared" si="86"/>
        <v>6394.50499671816</v>
      </c>
      <c r="H399" s="12">
        <f t="shared" si="86"/>
        <v>6650.303685830768</v>
      </c>
      <c r="I399" s="12">
        <f t="shared" si="86"/>
        <v>6714.4613621025965</v>
      </c>
      <c r="J399" s="12">
        <f t="shared" si="86"/>
        <v>6823.825239666823</v>
      </c>
      <c r="K399" s="12">
        <f t="shared" si="86"/>
        <v>6944.09777112165</v>
      </c>
      <c r="L399" s="8"/>
    </row>
    <row r="400" spans="1:15" ht="12.75">
      <c r="A400" s="6" t="s">
        <v>35</v>
      </c>
      <c r="B400" s="5" t="s">
        <v>37</v>
      </c>
      <c r="C400" s="12">
        <v>100</v>
      </c>
      <c r="D400" s="12">
        <f aca="true" t="shared" si="87" ref="D400:K400">D399/C399*100</f>
        <v>100.17313369152143</v>
      </c>
      <c r="E400" s="12">
        <f t="shared" si="87"/>
        <v>104.9997631940388</v>
      </c>
      <c r="F400" s="12">
        <f t="shared" si="87"/>
        <v>100.99684258006315</v>
      </c>
      <c r="G400" s="12">
        <f t="shared" si="87"/>
        <v>102.97292066753012</v>
      </c>
      <c r="H400" s="64">
        <f t="shared" si="87"/>
        <v>104.0002891426919</v>
      </c>
      <c r="I400" s="12">
        <f t="shared" si="87"/>
        <v>100.96473303029039</v>
      </c>
      <c r="J400" s="12">
        <f t="shared" si="87"/>
        <v>101.62878109897977</v>
      </c>
      <c r="K400" s="12">
        <f t="shared" si="87"/>
        <v>101.76253827187256</v>
      </c>
      <c r="L400" s="8"/>
      <c r="O400" s="12"/>
    </row>
    <row r="401" spans="1:12" ht="12.75">
      <c r="A401" s="6" t="s">
        <v>36</v>
      </c>
      <c r="B401" s="5" t="s">
        <v>33</v>
      </c>
      <c r="C401" s="12">
        <f aca="true" t="shared" si="88" ref="C401:K401">C406</f>
        <v>5845.7</v>
      </c>
      <c r="D401" s="12">
        <f t="shared" si="88"/>
        <v>6334.3</v>
      </c>
      <c r="E401" s="12">
        <f t="shared" si="88"/>
        <v>6651</v>
      </c>
      <c r="F401" s="12">
        <f t="shared" si="88"/>
        <v>6717.3</v>
      </c>
      <c r="G401" s="12">
        <f t="shared" si="88"/>
        <v>6917</v>
      </c>
      <c r="H401" s="12">
        <f t="shared" si="88"/>
        <v>7193.7</v>
      </c>
      <c r="I401" s="12">
        <f t="shared" si="88"/>
        <v>7263.1</v>
      </c>
      <c r="J401" s="12">
        <f t="shared" si="88"/>
        <v>7381.4</v>
      </c>
      <c r="K401" s="12">
        <f t="shared" si="88"/>
        <v>7511.5</v>
      </c>
      <c r="L401" s="8"/>
    </row>
    <row r="402" spans="1:12" ht="25.5">
      <c r="A402" s="60" t="s">
        <v>34</v>
      </c>
      <c r="B402" s="69"/>
      <c r="C402" s="72"/>
      <c r="D402" s="72"/>
      <c r="E402" s="47"/>
      <c r="F402" s="47"/>
      <c r="G402" s="47"/>
      <c r="H402" s="47"/>
      <c r="I402" s="47"/>
      <c r="J402" s="47"/>
      <c r="K402" s="47"/>
      <c r="L402" s="8"/>
    </row>
    <row r="403" spans="1:12" ht="12.75">
      <c r="A403" s="155" t="s">
        <v>114</v>
      </c>
      <c r="B403" s="141"/>
      <c r="C403" s="12"/>
      <c r="D403" s="12"/>
      <c r="E403" s="12"/>
      <c r="F403" s="12"/>
      <c r="G403" s="12"/>
      <c r="H403" s="12"/>
      <c r="I403" s="12"/>
      <c r="J403" s="12"/>
      <c r="K403" s="12"/>
      <c r="L403" s="8"/>
    </row>
    <row r="404" spans="1:12" ht="12.75">
      <c r="A404" s="52" t="s">
        <v>85</v>
      </c>
      <c r="B404" s="53" t="s">
        <v>64</v>
      </c>
      <c r="C404" s="12">
        <v>5845.7</v>
      </c>
      <c r="D404" s="12">
        <f>D406/101/107.1*100*100</f>
        <v>5855.820876205268</v>
      </c>
      <c r="E404" s="12">
        <f aca="true" t="shared" si="89" ref="E404:K404">E406/101/107.1*100*100</f>
        <v>6148.59805308262</v>
      </c>
      <c r="F404" s="12">
        <f t="shared" si="89"/>
        <v>6209.8898965526805</v>
      </c>
      <c r="G404" s="12">
        <f t="shared" si="89"/>
        <v>6394.50499671816</v>
      </c>
      <c r="H404" s="12">
        <f t="shared" si="89"/>
        <v>6650.303685830768</v>
      </c>
      <c r="I404" s="12">
        <f t="shared" si="89"/>
        <v>6714.4613621025965</v>
      </c>
      <c r="J404" s="12">
        <f t="shared" si="89"/>
        <v>6823.825239666823</v>
      </c>
      <c r="K404" s="12">
        <f t="shared" si="89"/>
        <v>6944.09777112165</v>
      </c>
      <c r="L404" s="8"/>
    </row>
    <row r="405" spans="1:12" ht="12.75">
      <c r="A405" s="6" t="s">
        <v>35</v>
      </c>
      <c r="B405" s="5" t="s">
        <v>37</v>
      </c>
      <c r="C405" s="12">
        <v>100</v>
      </c>
      <c r="D405" s="12">
        <f aca="true" t="shared" si="90" ref="D405:K405">D404/C404*100</f>
        <v>100.17313369152143</v>
      </c>
      <c r="E405" s="64">
        <f t="shared" si="90"/>
        <v>104.9997631940388</v>
      </c>
      <c r="F405" s="64">
        <f t="shared" si="90"/>
        <v>100.99684258006315</v>
      </c>
      <c r="G405" s="64">
        <f t="shared" si="90"/>
        <v>102.97292066753012</v>
      </c>
      <c r="H405" s="64">
        <f t="shared" si="90"/>
        <v>104.0002891426919</v>
      </c>
      <c r="I405" s="12">
        <f t="shared" si="90"/>
        <v>100.96473303029039</v>
      </c>
      <c r="J405" s="64">
        <f t="shared" si="90"/>
        <v>101.62878109897977</v>
      </c>
      <c r="K405" s="12">
        <f t="shared" si="90"/>
        <v>101.76253827187256</v>
      </c>
      <c r="L405" s="8"/>
    </row>
    <row r="406" spans="1:12" ht="12.75">
      <c r="A406" s="6" t="s">
        <v>36</v>
      </c>
      <c r="B406" s="5" t="s">
        <v>64</v>
      </c>
      <c r="C406" s="12">
        <v>5845.7</v>
      </c>
      <c r="D406" s="12">
        <v>6334.3</v>
      </c>
      <c r="E406" s="12">
        <v>6651</v>
      </c>
      <c r="F406" s="12">
        <v>6717.3</v>
      </c>
      <c r="G406" s="12">
        <v>6917</v>
      </c>
      <c r="H406" s="12">
        <v>7193.7</v>
      </c>
      <c r="I406" s="12">
        <v>7263.1</v>
      </c>
      <c r="J406" s="12">
        <v>7381.4</v>
      </c>
      <c r="K406" s="12">
        <v>7511.5</v>
      </c>
      <c r="L406" s="8"/>
    </row>
    <row r="407" spans="1:12" ht="40.5" customHeight="1">
      <c r="A407" s="93" t="s">
        <v>78</v>
      </c>
      <c r="B407" s="69"/>
      <c r="C407" s="72"/>
      <c r="D407" s="72"/>
      <c r="E407" s="72"/>
      <c r="F407" s="72"/>
      <c r="G407" s="72"/>
      <c r="H407" s="72"/>
      <c r="I407" s="72"/>
      <c r="J407" s="72"/>
      <c r="K407" s="72"/>
      <c r="L407" s="8"/>
    </row>
    <row r="408" spans="1:12" ht="12.75">
      <c r="A408" s="52" t="s">
        <v>85</v>
      </c>
      <c r="B408" s="53" t="s">
        <v>64</v>
      </c>
      <c r="C408" s="12">
        <f>C412+C417+C422</f>
        <v>0</v>
      </c>
      <c r="D408" s="12">
        <f aca="true" t="shared" si="91" ref="D408:K408">D412+D417+D422</f>
        <v>0</v>
      </c>
      <c r="E408" s="12">
        <f t="shared" si="91"/>
        <v>0</v>
      </c>
      <c r="F408" s="12">
        <f t="shared" si="91"/>
        <v>0</v>
      </c>
      <c r="G408" s="12">
        <f t="shared" si="91"/>
        <v>0</v>
      </c>
      <c r="H408" s="12">
        <f t="shared" si="91"/>
        <v>0</v>
      </c>
      <c r="I408" s="12">
        <f t="shared" si="91"/>
        <v>0</v>
      </c>
      <c r="J408" s="12">
        <f t="shared" si="91"/>
        <v>0</v>
      </c>
      <c r="K408" s="12">
        <f t="shared" si="91"/>
        <v>0</v>
      </c>
      <c r="L408" s="8"/>
    </row>
    <row r="409" spans="1:12" ht="12.75">
      <c r="A409" s="6" t="s">
        <v>35</v>
      </c>
      <c r="B409" s="5" t="s">
        <v>37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8"/>
    </row>
    <row r="410" spans="1:12" ht="12.75">
      <c r="A410" s="6" t="s">
        <v>36</v>
      </c>
      <c r="B410" s="5" t="s">
        <v>64</v>
      </c>
      <c r="C410" s="12">
        <f>C414+C419+C424</f>
        <v>0</v>
      </c>
      <c r="D410" s="12">
        <f aca="true" t="shared" si="92" ref="D410:K410">D414+D419+D424</f>
        <v>0</v>
      </c>
      <c r="E410" s="12">
        <f t="shared" si="92"/>
        <v>0</v>
      </c>
      <c r="F410" s="12">
        <f t="shared" si="92"/>
        <v>0</v>
      </c>
      <c r="G410" s="12">
        <f t="shared" si="92"/>
        <v>0</v>
      </c>
      <c r="H410" s="12">
        <f t="shared" si="92"/>
        <v>0</v>
      </c>
      <c r="I410" s="12">
        <f t="shared" si="92"/>
        <v>0</v>
      </c>
      <c r="J410" s="12">
        <f t="shared" si="92"/>
        <v>0</v>
      </c>
      <c r="K410" s="12">
        <f t="shared" si="92"/>
        <v>0</v>
      </c>
      <c r="L410" s="8"/>
    </row>
    <row r="411" spans="1:12" ht="12.75">
      <c r="A411" s="140" t="s">
        <v>75</v>
      </c>
      <c r="B411" s="141"/>
      <c r="C411" s="12"/>
      <c r="D411" s="12"/>
      <c r="E411" s="12"/>
      <c r="F411" s="12"/>
      <c r="G411" s="12"/>
      <c r="H411" s="12"/>
      <c r="I411" s="12"/>
      <c r="J411" s="12"/>
      <c r="K411" s="12"/>
      <c r="L411" s="8"/>
    </row>
    <row r="412" spans="1:12" ht="12.75">
      <c r="A412" s="52" t="s">
        <v>85</v>
      </c>
      <c r="B412" s="53" t="s">
        <v>64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8"/>
    </row>
    <row r="413" spans="1:12" ht="12.75">
      <c r="A413" s="6" t="s">
        <v>35</v>
      </c>
      <c r="B413" s="5" t="s">
        <v>37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8"/>
    </row>
    <row r="414" spans="1:12" ht="12.75">
      <c r="A414" s="6" t="s">
        <v>36</v>
      </c>
      <c r="B414" s="5" t="s">
        <v>64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8"/>
    </row>
    <row r="415" spans="1:12" ht="25.5">
      <c r="A415" s="60" t="s">
        <v>34</v>
      </c>
      <c r="B415" s="5"/>
      <c r="C415" s="12"/>
      <c r="D415" s="12"/>
      <c r="E415" s="12"/>
      <c r="F415" s="12"/>
      <c r="G415" s="12"/>
      <c r="H415" s="12"/>
      <c r="I415" s="12"/>
      <c r="J415" s="12"/>
      <c r="K415" s="12"/>
      <c r="L415" s="8"/>
    </row>
    <row r="416" spans="1:12" ht="12.75">
      <c r="A416" s="56" t="s">
        <v>79</v>
      </c>
      <c r="B416" s="57"/>
      <c r="C416" s="12"/>
      <c r="D416" s="12"/>
      <c r="E416" s="12"/>
      <c r="F416" s="12"/>
      <c r="G416" s="12"/>
      <c r="H416" s="12"/>
      <c r="I416" s="12"/>
      <c r="J416" s="12"/>
      <c r="K416" s="12"/>
      <c r="L416" s="8"/>
    </row>
    <row r="417" spans="1:12" ht="12.75">
      <c r="A417" s="52" t="s">
        <v>85</v>
      </c>
      <c r="B417" s="53" t="s">
        <v>64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8"/>
    </row>
    <row r="418" spans="1:12" ht="12.75">
      <c r="A418" s="6" t="s">
        <v>35</v>
      </c>
      <c r="B418" s="5" t="s">
        <v>37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8"/>
    </row>
    <row r="419" spans="1:12" ht="12.75">
      <c r="A419" s="6" t="s">
        <v>36</v>
      </c>
      <c r="B419" s="5" t="s">
        <v>33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8"/>
    </row>
    <row r="420" spans="1:12" ht="25.5">
      <c r="A420" s="60" t="s">
        <v>34</v>
      </c>
      <c r="B420" s="5"/>
      <c r="C420" s="12"/>
      <c r="D420" s="12"/>
      <c r="E420" s="12"/>
      <c r="F420" s="12"/>
      <c r="G420" s="12"/>
      <c r="H420" s="12"/>
      <c r="I420" s="12"/>
      <c r="J420" s="12"/>
      <c r="K420" s="12"/>
      <c r="L420" s="8"/>
    </row>
    <row r="421" spans="1:12" ht="12.75">
      <c r="A421" s="140" t="s">
        <v>76</v>
      </c>
      <c r="B421" s="141"/>
      <c r="C421" s="12"/>
      <c r="D421" s="12"/>
      <c r="E421" s="12"/>
      <c r="F421" s="12"/>
      <c r="G421" s="12"/>
      <c r="H421" s="12"/>
      <c r="I421" s="12"/>
      <c r="J421" s="12"/>
      <c r="K421" s="12"/>
      <c r="L421" s="8"/>
    </row>
    <row r="422" spans="1:12" ht="15.75" customHeight="1">
      <c r="A422" s="52" t="s">
        <v>85</v>
      </c>
      <c r="B422" s="53" t="s">
        <v>64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8"/>
    </row>
    <row r="423" spans="1:12" ht="12.75">
      <c r="A423" s="6" t="s">
        <v>35</v>
      </c>
      <c r="B423" s="5" t="s">
        <v>37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8"/>
    </row>
    <row r="424" spans="1:12" ht="12.75">
      <c r="A424" s="6" t="s">
        <v>36</v>
      </c>
      <c r="B424" s="5" t="s">
        <v>33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8"/>
    </row>
    <row r="425" spans="1:12" ht="25.5">
      <c r="A425" s="60" t="s">
        <v>34</v>
      </c>
      <c r="B425" s="69"/>
      <c r="C425" s="72"/>
      <c r="D425" s="47"/>
      <c r="E425" s="47"/>
      <c r="F425" s="47"/>
      <c r="G425" s="47"/>
      <c r="H425" s="47"/>
      <c r="I425" s="47"/>
      <c r="J425" s="47"/>
      <c r="K425" s="47"/>
      <c r="L425" s="8"/>
    </row>
    <row r="426" spans="1:12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8"/>
    </row>
    <row r="427" spans="1:12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8"/>
    </row>
    <row r="428" spans="1:12" ht="12.75">
      <c r="A428" s="152" t="s">
        <v>122</v>
      </c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8"/>
    </row>
    <row r="429" spans="1:12" ht="13.5">
      <c r="A429" s="148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8"/>
    </row>
    <row r="430" spans="1:12" ht="12.75">
      <c r="A430" s="144" t="s">
        <v>0</v>
      </c>
      <c r="B430" s="128" t="s">
        <v>1</v>
      </c>
      <c r="C430" s="23"/>
      <c r="D430" s="24"/>
      <c r="E430" s="9" t="s">
        <v>2</v>
      </c>
      <c r="F430" s="118"/>
      <c r="G430" s="118"/>
      <c r="H430" s="118"/>
      <c r="I430" s="118"/>
      <c r="J430" s="118"/>
      <c r="K430" s="118"/>
      <c r="L430" s="8"/>
    </row>
    <row r="431" spans="1:12" ht="12.75">
      <c r="A431" s="145"/>
      <c r="B431" s="129"/>
      <c r="C431" s="119" t="s">
        <v>86</v>
      </c>
      <c r="D431" s="119" t="s">
        <v>87</v>
      </c>
      <c r="E431" s="119" t="s">
        <v>88</v>
      </c>
      <c r="F431" s="130" t="s">
        <v>107</v>
      </c>
      <c r="G431" s="131"/>
      <c r="H431" s="22" t="s">
        <v>121</v>
      </c>
      <c r="I431" s="115"/>
      <c r="J431" s="130" t="s">
        <v>123</v>
      </c>
      <c r="K431" s="131"/>
      <c r="L431" s="8"/>
    </row>
    <row r="432" spans="1:12" ht="12.75">
      <c r="A432" s="145"/>
      <c r="B432" s="129"/>
      <c r="C432" s="120"/>
      <c r="D432" s="120"/>
      <c r="E432" s="120"/>
      <c r="F432" s="10" t="s">
        <v>80</v>
      </c>
      <c r="G432" s="10" t="s">
        <v>81</v>
      </c>
      <c r="H432" s="10" t="s">
        <v>80</v>
      </c>
      <c r="I432" s="10" t="s">
        <v>81</v>
      </c>
      <c r="J432" s="10" t="s">
        <v>80</v>
      </c>
      <c r="K432" s="10" t="s">
        <v>81</v>
      </c>
      <c r="L432" s="8"/>
    </row>
    <row r="433" spans="1:12" ht="12.75">
      <c r="A433" s="25" t="s">
        <v>9</v>
      </c>
      <c r="B433" s="26" t="s">
        <v>10</v>
      </c>
      <c r="C433" s="25">
        <v>0</v>
      </c>
      <c r="D433" s="25">
        <v>0</v>
      </c>
      <c r="E433" s="25"/>
      <c r="F433" s="25"/>
      <c r="G433" s="27"/>
      <c r="H433" s="27"/>
      <c r="I433" s="27"/>
      <c r="J433" s="27"/>
      <c r="K433" s="27"/>
      <c r="L433" s="8"/>
    </row>
    <row r="434" spans="1:12" ht="12.75">
      <c r="A434" s="25" t="s">
        <v>69</v>
      </c>
      <c r="B434" s="26" t="s">
        <v>70</v>
      </c>
      <c r="C434" s="25"/>
      <c r="D434" s="25"/>
      <c r="E434" s="25"/>
      <c r="F434" s="25"/>
      <c r="G434" s="27"/>
      <c r="H434" s="27"/>
      <c r="I434" s="27"/>
      <c r="J434" s="27"/>
      <c r="K434" s="27"/>
      <c r="L434" s="8"/>
    </row>
    <row r="435" spans="1:12" ht="12.75">
      <c r="A435" s="25" t="s">
        <v>11</v>
      </c>
      <c r="B435" s="26" t="s">
        <v>7</v>
      </c>
      <c r="C435" s="25"/>
      <c r="D435" s="25"/>
      <c r="E435" s="25"/>
      <c r="F435" s="25"/>
      <c r="G435" s="25"/>
      <c r="H435" s="25"/>
      <c r="I435" s="25"/>
      <c r="J435" s="25"/>
      <c r="K435" s="25"/>
      <c r="L435" s="8"/>
    </row>
    <row r="436" spans="1:12" ht="12.75">
      <c r="A436" s="25" t="s">
        <v>71</v>
      </c>
      <c r="B436" s="26" t="s">
        <v>3</v>
      </c>
      <c r="C436" s="25"/>
      <c r="D436" s="25"/>
      <c r="E436" s="25"/>
      <c r="F436" s="25"/>
      <c r="G436" s="25"/>
      <c r="H436" s="25"/>
      <c r="I436" s="25"/>
      <c r="J436" s="25"/>
      <c r="K436" s="25"/>
      <c r="L436" s="8"/>
    </row>
    <row r="437" spans="1:12" ht="12.75">
      <c r="A437" s="25" t="s">
        <v>6</v>
      </c>
      <c r="B437" s="26" t="s">
        <v>12</v>
      </c>
      <c r="C437" s="25"/>
      <c r="D437" s="25"/>
      <c r="E437" s="25"/>
      <c r="F437" s="25"/>
      <c r="G437" s="25"/>
      <c r="H437" s="25"/>
      <c r="I437" s="25"/>
      <c r="J437" s="25"/>
      <c r="K437" s="25"/>
      <c r="L437" s="8"/>
    </row>
    <row r="438" spans="1:12" ht="12.75">
      <c r="A438" s="27" t="s">
        <v>48</v>
      </c>
      <c r="B438" s="28" t="s">
        <v>12</v>
      </c>
      <c r="C438" s="25"/>
      <c r="D438" s="25"/>
      <c r="E438" s="25"/>
      <c r="F438" s="25"/>
      <c r="G438" s="25"/>
      <c r="H438" s="25"/>
      <c r="I438" s="25"/>
      <c r="J438" s="25"/>
      <c r="K438" s="25"/>
      <c r="L438" s="8"/>
    </row>
    <row r="439" spans="1:12" ht="12.75">
      <c r="A439" s="25" t="s">
        <v>13</v>
      </c>
      <c r="B439" s="26" t="s">
        <v>3</v>
      </c>
      <c r="C439" s="25"/>
      <c r="D439" s="25"/>
      <c r="E439" s="25"/>
      <c r="F439" s="25"/>
      <c r="G439" s="25"/>
      <c r="H439" s="25"/>
      <c r="I439" s="25"/>
      <c r="J439" s="25"/>
      <c r="K439" s="25"/>
      <c r="L439" s="8"/>
    </row>
    <row r="440" spans="1:12" ht="12.75">
      <c r="A440" s="25" t="s">
        <v>53</v>
      </c>
      <c r="B440" s="26" t="s">
        <v>54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8"/>
    </row>
    <row r="441" spans="1:12" ht="12.75">
      <c r="A441" s="25" t="s">
        <v>51</v>
      </c>
      <c r="B441" s="26" t="s">
        <v>52</v>
      </c>
      <c r="C441" s="25"/>
      <c r="D441" s="25"/>
      <c r="E441" s="25"/>
      <c r="F441" s="25"/>
      <c r="G441" s="25"/>
      <c r="H441" s="25"/>
      <c r="I441" s="25"/>
      <c r="J441" s="25"/>
      <c r="K441" s="25"/>
      <c r="L441" s="8"/>
    </row>
    <row r="442" spans="1:12" ht="25.5">
      <c r="A442" s="29" t="s">
        <v>73</v>
      </c>
      <c r="B442" s="30" t="s">
        <v>56</v>
      </c>
      <c r="C442" s="25"/>
      <c r="D442" s="25"/>
      <c r="E442" s="25"/>
      <c r="F442" s="25"/>
      <c r="G442" s="25"/>
      <c r="H442" s="25"/>
      <c r="I442" s="25"/>
      <c r="J442" s="25"/>
      <c r="K442" s="25"/>
      <c r="L442" s="8"/>
    </row>
    <row r="443" spans="1:12" ht="25.5">
      <c r="A443" s="31" t="s">
        <v>55</v>
      </c>
      <c r="B443" s="30" t="s">
        <v>56</v>
      </c>
      <c r="C443" s="25"/>
      <c r="D443" s="25"/>
      <c r="E443" s="25"/>
      <c r="F443" s="25"/>
      <c r="G443" s="25"/>
      <c r="H443" s="25"/>
      <c r="I443" s="25"/>
      <c r="J443" s="25"/>
      <c r="K443" s="25"/>
      <c r="L443" s="8"/>
    </row>
    <row r="444" spans="1:12" ht="25.5">
      <c r="A444" s="32" t="s">
        <v>14</v>
      </c>
      <c r="B444" s="33" t="s">
        <v>15</v>
      </c>
      <c r="C444" s="25"/>
      <c r="D444" s="25"/>
      <c r="E444" s="25"/>
      <c r="F444" s="25"/>
      <c r="G444" s="25"/>
      <c r="H444" s="25"/>
      <c r="I444" s="25"/>
      <c r="J444" s="25"/>
      <c r="K444" s="25"/>
      <c r="L444" s="8"/>
    </row>
    <row r="445" spans="1:12" ht="25.5">
      <c r="A445" s="32" t="s">
        <v>72</v>
      </c>
      <c r="B445" s="33" t="s">
        <v>15</v>
      </c>
      <c r="C445" s="25"/>
      <c r="D445" s="25"/>
      <c r="E445" s="25"/>
      <c r="F445" s="25"/>
      <c r="G445" s="25"/>
      <c r="H445" s="25"/>
      <c r="I445" s="25"/>
      <c r="J445" s="25"/>
      <c r="K445" s="25"/>
      <c r="L445" s="8"/>
    </row>
    <row r="446" spans="1:12" ht="12.75">
      <c r="A446" s="32" t="s">
        <v>57</v>
      </c>
      <c r="B446" s="33" t="s">
        <v>15</v>
      </c>
      <c r="C446" s="25">
        <v>1.57</v>
      </c>
      <c r="D446" s="25">
        <v>1.65</v>
      </c>
      <c r="E446" s="25">
        <v>1.75</v>
      </c>
      <c r="F446" s="25">
        <v>1.85</v>
      </c>
      <c r="G446" s="25">
        <v>1.9</v>
      </c>
      <c r="H446" s="25">
        <v>1.95</v>
      </c>
      <c r="I446" s="25">
        <v>2.03</v>
      </c>
      <c r="J446" s="25">
        <v>2.1</v>
      </c>
      <c r="K446" s="25">
        <v>2.13</v>
      </c>
      <c r="L446" s="8"/>
    </row>
    <row r="447" spans="1:12" ht="12.75">
      <c r="A447" s="25" t="s">
        <v>16</v>
      </c>
      <c r="B447" s="26" t="s">
        <v>5</v>
      </c>
      <c r="C447" s="25"/>
      <c r="D447" s="25"/>
      <c r="E447" s="25"/>
      <c r="F447" s="25"/>
      <c r="G447" s="25"/>
      <c r="H447" s="25"/>
      <c r="I447" s="25"/>
      <c r="J447" s="25"/>
      <c r="K447" s="25"/>
      <c r="L447" s="8"/>
    </row>
    <row r="448" spans="1:12" ht="12.75">
      <c r="A448" s="25" t="s">
        <v>4</v>
      </c>
      <c r="B448" s="26" t="s">
        <v>5</v>
      </c>
      <c r="C448" s="25"/>
      <c r="D448" s="25"/>
      <c r="E448" s="25"/>
      <c r="F448" s="25"/>
      <c r="G448" s="25"/>
      <c r="H448" s="25"/>
      <c r="I448" s="25"/>
      <c r="J448" s="25"/>
      <c r="K448" s="25"/>
      <c r="L448" s="8"/>
    </row>
    <row r="449" spans="1:12" ht="12.75" customHeight="1">
      <c r="A449" s="25" t="s">
        <v>17</v>
      </c>
      <c r="B449" s="26" t="s">
        <v>5</v>
      </c>
      <c r="C449" s="25"/>
      <c r="D449" s="25"/>
      <c r="E449" s="25"/>
      <c r="F449" s="25"/>
      <c r="G449" s="25"/>
      <c r="H449" s="25"/>
      <c r="I449" s="25"/>
      <c r="J449" s="25"/>
      <c r="K449" s="25"/>
      <c r="L449" s="8"/>
    </row>
    <row r="450" spans="1:12" ht="12.75" customHeight="1">
      <c r="A450" s="25" t="s">
        <v>68</v>
      </c>
      <c r="B450" s="26" t="s">
        <v>5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8"/>
    </row>
    <row r="451" spans="1:12" ht="12.75">
      <c r="A451" s="25" t="s">
        <v>44</v>
      </c>
      <c r="B451" s="33" t="s">
        <v>54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8"/>
    </row>
    <row r="452" spans="1:12" ht="12.75">
      <c r="A452" s="27" t="s">
        <v>65</v>
      </c>
      <c r="B452" s="26" t="s">
        <v>66</v>
      </c>
      <c r="C452" s="25"/>
      <c r="D452" s="25"/>
      <c r="E452" s="25"/>
      <c r="F452" s="25"/>
      <c r="G452" s="25"/>
      <c r="H452" s="25"/>
      <c r="I452" s="25"/>
      <c r="J452" s="25"/>
      <c r="K452" s="34"/>
      <c r="L452" s="8"/>
    </row>
    <row r="453" spans="1:12" ht="13.5">
      <c r="A453" s="136" t="s">
        <v>31</v>
      </c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8"/>
    </row>
    <row r="454" spans="1:12" ht="12.75">
      <c r="A454" s="25" t="s">
        <v>74</v>
      </c>
      <c r="B454" s="33" t="s">
        <v>18</v>
      </c>
      <c r="C454" s="25"/>
      <c r="D454" s="25"/>
      <c r="E454" s="25"/>
      <c r="F454" s="25"/>
      <c r="G454" s="25"/>
      <c r="H454" s="25"/>
      <c r="I454" s="25"/>
      <c r="J454" s="25"/>
      <c r="K454" s="27"/>
      <c r="L454" s="8"/>
    </row>
    <row r="455" spans="1:12" ht="12.75">
      <c r="A455" s="25" t="s">
        <v>58</v>
      </c>
      <c r="B455" s="33" t="s">
        <v>18</v>
      </c>
      <c r="C455" s="25"/>
      <c r="D455" s="25"/>
      <c r="E455" s="25"/>
      <c r="F455" s="25"/>
      <c r="G455" s="25"/>
      <c r="H455" s="25"/>
      <c r="I455" s="25"/>
      <c r="J455" s="25"/>
      <c r="K455" s="25"/>
      <c r="L455" s="8"/>
    </row>
    <row r="456" spans="1:12" ht="12.75">
      <c r="A456" s="25" t="s">
        <v>60</v>
      </c>
      <c r="B456" s="33" t="s">
        <v>18</v>
      </c>
      <c r="C456" s="25"/>
      <c r="D456" s="25"/>
      <c r="E456" s="25"/>
      <c r="F456" s="25"/>
      <c r="G456" s="25"/>
      <c r="H456" s="25"/>
      <c r="I456" s="25"/>
      <c r="J456" s="25"/>
      <c r="K456" s="25"/>
      <c r="L456" s="8"/>
    </row>
    <row r="457" spans="1:12" ht="12.75">
      <c r="A457" s="25" t="s">
        <v>32</v>
      </c>
      <c r="B457" s="33" t="s">
        <v>18</v>
      </c>
      <c r="C457" s="25"/>
      <c r="D457" s="25"/>
      <c r="E457" s="25"/>
      <c r="F457" s="25"/>
      <c r="G457" s="25"/>
      <c r="H457" s="25"/>
      <c r="I457" s="25"/>
      <c r="J457" s="25"/>
      <c r="K457" s="25"/>
      <c r="L457" s="8"/>
    </row>
    <row r="458" spans="1:12" ht="12.75">
      <c r="A458" s="25" t="s">
        <v>59</v>
      </c>
      <c r="B458" s="33" t="s">
        <v>18</v>
      </c>
      <c r="C458" s="25"/>
      <c r="D458" s="25"/>
      <c r="E458" s="25"/>
      <c r="F458" s="25"/>
      <c r="G458" s="25"/>
      <c r="H458" s="25"/>
      <c r="I458" s="25"/>
      <c r="J458" s="25"/>
      <c r="K458" s="25"/>
      <c r="L458" s="8"/>
    </row>
    <row r="459" spans="1:12" ht="12.75">
      <c r="A459" s="25" t="s">
        <v>19</v>
      </c>
      <c r="B459" s="33" t="s">
        <v>18</v>
      </c>
      <c r="C459" s="25">
        <v>1.69</v>
      </c>
      <c r="D459" s="25">
        <v>0</v>
      </c>
      <c r="E459" s="25">
        <v>0</v>
      </c>
      <c r="F459" s="25">
        <v>0</v>
      </c>
      <c r="G459" s="25">
        <v>0</v>
      </c>
      <c r="H459" s="25">
        <v>87.2</v>
      </c>
      <c r="I459" s="25">
        <v>87.5</v>
      </c>
      <c r="J459" s="25">
        <v>91.1</v>
      </c>
      <c r="K459" s="25">
        <v>92.1</v>
      </c>
      <c r="L459" s="8"/>
    </row>
    <row r="460" spans="1:12" ht="12.75">
      <c r="A460" s="25" t="s">
        <v>46</v>
      </c>
      <c r="B460" s="33" t="s">
        <v>18</v>
      </c>
      <c r="C460" s="25"/>
      <c r="D460" s="25"/>
      <c r="E460" s="25"/>
      <c r="F460" s="25"/>
      <c r="G460" s="25"/>
      <c r="H460" s="25"/>
      <c r="I460" s="25"/>
      <c r="J460" s="25"/>
      <c r="K460" s="25"/>
      <c r="L460" s="8"/>
    </row>
    <row r="461" spans="1:12" ht="12.75">
      <c r="A461" s="25" t="s">
        <v>45</v>
      </c>
      <c r="B461" s="33" t="s">
        <v>18</v>
      </c>
      <c r="C461" s="25"/>
      <c r="D461" s="25"/>
      <c r="E461" s="25"/>
      <c r="F461" s="25"/>
      <c r="G461" s="25"/>
      <c r="H461" s="25"/>
      <c r="I461" s="25"/>
      <c r="J461" s="25"/>
      <c r="K461" s="25"/>
      <c r="L461" s="8"/>
    </row>
    <row r="462" spans="1:12" ht="12.75">
      <c r="A462" s="25" t="s">
        <v>47</v>
      </c>
      <c r="B462" s="33" t="s">
        <v>18</v>
      </c>
      <c r="C462" s="25"/>
      <c r="D462" s="25"/>
      <c r="E462" s="25"/>
      <c r="F462" s="25"/>
      <c r="G462" s="25"/>
      <c r="H462" s="25"/>
      <c r="I462" s="25"/>
      <c r="J462" s="25"/>
      <c r="K462" s="25"/>
      <c r="L462" s="8"/>
    </row>
    <row r="463" spans="1:12" ht="24" customHeight="1">
      <c r="A463" s="25" t="s">
        <v>20</v>
      </c>
      <c r="B463" s="33" t="s">
        <v>18</v>
      </c>
      <c r="C463" s="25"/>
      <c r="D463" s="25"/>
      <c r="E463" s="25"/>
      <c r="F463" s="25"/>
      <c r="G463" s="25"/>
      <c r="H463" s="25"/>
      <c r="I463" s="25"/>
      <c r="J463" s="25"/>
      <c r="K463" s="25"/>
      <c r="L463" s="8"/>
    </row>
    <row r="464" spans="1:12" ht="12.75">
      <c r="A464" s="25" t="s">
        <v>21</v>
      </c>
      <c r="B464" s="33" t="s">
        <v>18</v>
      </c>
      <c r="C464" s="25"/>
      <c r="D464" s="25"/>
      <c r="E464" s="25"/>
      <c r="F464" s="25"/>
      <c r="G464" s="25"/>
      <c r="H464" s="25"/>
      <c r="I464" s="25"/>
      <c r="J464" s="25"/>
      <c r="K464" s="25"/>
      <c r="L464" s="8"/>
    </row>
    <row r="465" spans="1:12" ht="12.75">
      <c r="A465" s="25" t="s">
        <v>67</v>
      </c>
      <c r="B465" s="33" t="s">
        <v>22</v>
      </c>
      <c r="C465" s="25"/>
      <c r="D465" s="25"/>
      <c r="E465" s="25"/>
      <c r="F465" s="25"/>
      <c r="G465" s="25"/>
      <c r="H465" s="25"/>
      <c r="I465" s="25"/>
      <c r="J465" s="25"/>
      <c r="K465" s="25"/>
      <c r="L465" s="8"/>
    </row>
    <row r="466" spans="1:12" ht="12.75">
      <c r="A466" s="25" t="s">
        <v>23</v>
      </c>
      <c r="B466" s="33" t="s">
        <v>18</v>
      </c>
      <c r="C466" s="25"/>
      <c r="D466" s="25"/>
      <c r="E466" s="25"/>
      <c r="F466" s="25"/>
      <c r="G466" s="25"/>
      <c r="H466" s="25"/>
      <c r="I466" s="25"/>
      <c r="J466" s="25"/>
      <c r="K466" s="25"/>
      <c r="L466" s="8"/>
    </row>
    <row r="467" spans="1:12" ht="12.75">
      <c r="A467" s="25" t="s">
        <v>24</v>
      </c>
      <c r="B467" s="33" t="s">
        <v>18</v>
      </c>
      <c r="C467" s="25"/>
      <c r="D467" s="25"/>
      <c r="E467" s="25"/>
      <c r="F467" s="25"/>
      <c r="G467" s="25"/>
      <c r="H467" s="25"/>
      <c r="I467" s="25"/>
      <c r="J467" s="25"/>
      <c r="K467" s="25"/>
      <c r="L467" s="8"/>
    </row>
    <row r="468" spans="1:12" ht="12.75">
      <c r="A468" s="25" t="s">
        <v>42</v>
      </c>
      <c r="B468" s="33" t="s">
        <v>18</v>
      </c>
      <c r="C468" s="117"/>
      <c r="D468" s="117"/>
      <c r="E468" s="117"/>
      <c r="F468" s="117"/>
      <c r="G468" s="117"/>
      <c r="H468" s="117"/>
      <c r="I468" s="117"/>
      <c r="J468" s="117"/>
      <c r="K468" s="117"/>
      <c r="L468" s="8"/>
    </row>
    <row r="469" spans="1:12" ht="12.75">
      <c r="A469" s="25" t="s">
        <v>41</v>
      </c>
      <c r="B469" s="33" t="s">
        <v>18</v>
      </c>
      <c r="C469" s="25"/>
      <c r="D469" s="25"/>
      <c r="E469" s="25"/>
      <c r="F469" s="25"/>
      <c r="G469" s="25"/>
      <c r="H469" s="25"/>
      <c r="I469" s="25"/>
      <c r="J469" s="25"/>
      <c r="K469" s="25"/>
      <c r="L469" s="8"/>
    </row>
    <row r="470" spans="1:12" ht="12.75">
      <c r="A470" s="25" t="s">
        <v>43</v>
      </c>
      <c r="B470" s="33" t="s">
        <v>18</v>
      </c>
      <c r="C470" s="25"/>
      <c r="D470" s="25"/>
      <c r="E470" s="25" t="s">
        <v>108</v>
      </c>
      <c r="F470" s="25"/>
      <c r="G470" s="25"/>
      <c r="H470" s="25"/>
      <c r="I470" s="25"/>
      <c r="J470" s="25"/>
      <c r="K470" s="25"/>
      <c r="L470" s="8"/>
    </row>
    <row r="471" spans="1:12" ht="12.75">
      <c r="A471" s="25" t="s">
        <v>61</v>
      </c>
      <c r="B471" s="33" t="s">
        <v>18</v>
      </c>
      <c r="C471" s="25"/>
      <c r="D471" s="25"/>
      <c r="E471" s="25"/>
      <c r="F471" s="25"/>
      <c r="G471" s="25"/>
      <c r="H471" s="25"/>
      <c r="I471" s="25"/>
      <c r="J471" s="25"/>
      <c r="K471" s="25"/>
      <c r="L471" s="8"/>
    </row>
    <row r="472" spans="1:12" ht="25.5">
      <c r="A472" s="25" t="s">
        <v>62</v>
      </c>
      <c r="B472" s="35" t="s">
        <v>63</v>
      </c>
      <c r="C472" s="25"/>
      <c r="D472" s="25"/>
      <c r="E472" s="25"/>
      <c r="F472" s="25"/>
      <c r="G472" s="25"/>
      <c r="H472" s="25"/>
      <c r="I472" s="25"/>
      <c r="J472" s="25"/>
      <c r="K472" s="25"/>
      <c r="L472" s="8"/>
    </row>
    <row r="473" spans="1:12" ht="25.5">
      <c r="A473" s="32" t="s">
        <v>25</v>
      </c>
      <c r="B473" s="35" t="s">
        <v>26</v>
      </c>
      <c r="C473" s="25"/>
      <c r="D473" s="25"/>
      <c r="E473" s="25"/>
      <c r="F473" s="25"/>
      <c r="G473" s="25"/>
      <c r="H473" s="25"/>
      <c r="I473" s="25"/>
      <c r="J473" s="25"/>
      <c r="K473" s="25"/>
      <c r="L473" s="8"/>
    </row>
    <row r="474" spans="1:12" ht="12.75">
      <c r="A474" s="32" t="s">
        <v>27</v>
      </c>
      <c r="B474" s="33" t="s">
        <v>77</v>
      </c>
      <c r="C474" s="25"/>
      <c r="D474" s="25"/>
      <c r="E474" s="25"/>
      <c r="F474" s="25"/>
      <c r="G474" s="25"/>
      <c r="H474" s="25"/>
      <c r="I474" s="25"/>
      <c r="J474" s="25"/>
      <c r="K474" s="25"/>
      <c r="L474" s="8"/>
    </row>
    <row r="475" spans="1:12" ht="12.75">
      <c r="A475" s="25" t="s">
        <v>39</v>
      </c>
      <c r="B475" s="33" t="s">
        <v>26</v>
      </c>
      <c r="C475" s="25"/>
      <c r="D475" s="25"/>
      <c r="E475" s="25"/>
      <c r="F475" s="25"/>
      <c r="G475" s="25"/>
      <c r="H475" s="25"/>
      <c r="I475" s="25"/>
      <c r="J475" s="25"/>
      <c r="K475" s="25"/>
      <c r="L475" s="8"/>
    </row>
    <row r="476" spans="1:12" ht="12.75">
      <c r="A476" s="25" t="s">
        <v>38</v>
      </c>
      <c r="B476" s="33" t="s">
        <v>26</v>
      </c>
      <c r="C476" s="25"/>
      <c r="D476" s="25"/>
      <c r="E476" s="25"/>
      <c r="F476" s="25"/>
      <c r="G476" s="25"/>
      <c r="H476" s="25"/>
      <c r="I476" s="25"/>
      <c r="J476" s="25"/>
      <c r="K476" s="25"/>
      <c r="L476" s="8"/>
    </row>
    <row r="477" spans="1:12" ht="12.75">
      <c r="A477" s="25" t="s">
        <v>40</v>
      </c>
      <c r="B477" s="33" t="s">
        <v>26</v>
      </c>
      <c r="C477" s="25"/>
      <c r="D477" s="25"/>
      <c r="E477" s="25"/>
      <c r="F477" s="25"/>
      <c r="G477" s="25"/>
      <c r="H477" s="25"/>
      <c r="I477" s="25"/>
      <c r="J477" s="25"/>
      <c r="K477" s="25"/>
      <c r="L477" s="8"/>
    </row>
    <row r="478" spans="1:12" ht="12.75">
      <c r="A478" s="25" t="s">
        <v>50</v>
      </c>
      <c r="B478" s="33" t="s">
        <v>26</v>
      </c>
      <c r="C478" s="25"/>
      <c r="D478" s="25"/>
      <c r="E478" s="25"/>
      <c r="F478" s="25"/>
      <c r="G478" s="25"/>
      <c r="H478" s="25"/>
      <c r="I478" s="25"/>
      <c r="J478" s="25"/>
      <c r="K478" s="25"/>
      <c r="L478" s="8"/>
    </row>
    <row r="479" spans="1:12" ht="12.75">
      <c r="A479" s="25" t="s">
        <v>28</v>
      </c>
      <c r="B479" s="33" t="s">
        <v>26</v>
      </c>
      <c r="C479" s="25"/>
      <c r="D479" s="25"/>
      <c r="E479" s="25"/>
      <c r="F479" s="25"/>
      <c r="G479" s="25"/>
      <c r="H479" s="25"/>
      <c r="I479" s="25"/>
      <c r="J479" s="25"/>
      <c r="K479" s="25"/>
      <c r="L479" s="8"/>
    </row>
    <row r="480" spans="1:12" ht="12.75">
      <c r="A480" s="25" t="s">
        <v>29</v>
      </c>
      <c r="B480" s="33" t="s">
        <v>26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8"/>
    </row>
    <row r="481" spans="1:12" ht="12.75">
      <c r="A481" s="25" t="s">
        <v>30</v>
      </c>
      <c r="B481" s="33" t="s">
        <v>26</v>
      </c>
      <c r="C481" s="25"/>
      <c r="D481" s="25"/>
      <c r="E481" s="25"/>
      <c r="F481" s="25"/>
      <c r="G481" s="25"/>
      <c r="H481" s="25"/>
      <c r="I481" s="25"/>
      <c r="J481" s="25"/>
      <c r="K481" s="25"/>
      <c r="L481" s="8"/>
    </row>
    <row r="482" spans="1:12" ht="12.75">
      <c r="A482" s="25"/>
      <c r="B482" s="33"/>
      <c r="C482" s="25"/>
      <c r="D482" s="25"/>
      <c r="E482" s="25"/>
      <c r="F482" s="25"/>
      <c r="G482" s="25"/>
      <c r="H482" s="25"/>
      <c r="I482" s="25"/>
      <c r="J482" s="25"/>
      <c r="K482" s="25"/>
      <c r="L482" s="8"/>
    </row>
    <row r="483" spans="1:12" ht="12.75">
      <c r="A483" s="134" t="s">
        <v>82</v>
      </c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8"/>
    </row>
    <row r="484" spans="1:12" ht="12.75">
      <c r="A484" s="144" t="s">
        <v>0</v>
      </c>
      <c r="B484" s="128" t="s">
        <v>1</v>
      </c>
      <c r="C484" s="150"/>
      <c r="D484" s="151"/>
      <c r="E484" s="9" t="s">
        <v>2</v>
      </c>
      <c r="F484" s="160"/>
      <c r="G484" s="118"/>
      <c r="H484" s="118"/>
      <c r="I484" s="118"/>
      <c r="J484" s="118"/>
      <c r="K484" s="118"/>
      <c r="L484" s="8"/>
    </row>
    <row r="485" spans="1:12" ht="12.75">
      <c r="A485" s="145"/>
      <c r="B485" s="147"/>
      <c r="C485" s="138" t="s">
        <v>86</v>
      </c>
      <c r="D485" s="138" t="s">
        <v>87</v>
      </c>
      <c r="E485" s="138" t="s">
        <v>88</v>
      </c>
      <c r="F485" s="130" t="s">
        <v>107</v>
      </c>
      <c r="G485" s="131"/>
      <c r="H485" s="130" t="s">
        <v>121</v>
      </c>
      <c r="I485" s="131"/>
      <c r="J485" s="130" t="s">
        <v>123</v>
      </c>
      <c r="K485" s="131"/>
      <c r="L485" s="8"/>
    </row>
    <row r="486" spans="1:12" ht="12.75">
      <c r="A486" s="146"/>
      <c r="B486" s="139"/>
      <c r="C486" s="139"/>
      <c r="D486" s="139"/>
      <c r="E486" s="139"/>
      <c r="F486" s="10" t="s">
        <v>80</v>
      </c>
      <c r="G486" s="10" t="s">
        <v>81</v>
      </c>
      <c r="H486" s="10" t="s">
        <v>80</v>
      </c>
      <c r="I486" s="10" t="s">
        <v>81</v>
      </c>
      <c r="J486" s="10" t="s">
        <v>80</v>
      </c>
      <c r="K486" s="10" t="s">
        <v>81</v>
      </c>
      <c r="L486" s="8"/>
    </row>
    <row r="487" spans="1:12" ht="12.75">
      <c r="A487" s="32" t="s">
        <v>57</v>
      </c>
      <c r="B487" s="33" t="s">
        <v>15</v>
      </c>
      <c r="C487" s="25">
        <v>1.57</v>
      </c>
      <c r="D487" s="25">
        <v>1.65</v>
      </c>
      <c r="E487" s="25">
        <v>1.75</v>
      </c>
      <c r="F487" s="25">
        <v>1.85</v>
      </c>
      <c r="G487" s="25">
        <v>1.9</v>
      </c>
      <c r="H487" s="25">
        <v>1.95</v>
      </c>
      <c r="I487" s="25">
        <v>2.03</v>
      </c>
      <c r="J487" s="25">
        <v>2.1</v>
      </c>
      <c r="K487" s="25">
        <v>2.13</v>
      </c>
      <c r="L487" s="8"/>
    </row>
    <row r="488" spans="1:12" ht="38.25">
      <c r="A488" s="32" t="s">
        <v>49</v>
      </c>
      <c r="B488" s="33" t="s">
        <v>15</v>
      </c>
      <c r="C488" s="25">
        <v>1.57</v>
      </c>
      <c r="D488" s="25">
        <v>1.65</v>
      </c>
      <c r="E488" s="25">
        <v>1.75</v>
      </c>
      <c r="F488" s="25">
        <v>1.85</v>
      </c>
      <c r="G488" s="25">
        <v>1.9</v>
      </c>
      <c r="H488" s="25">
        <v>1.95</v>
      </c>
      <c r="I488" s="25">
        <v>2.03</v>
      </c>
      <c r="J488" s="25">
        <v>2.1</v>
      </c>
      <c r="K488" s="25">
        <v>2.13</v>
      </c>
      <c r="L488" s="8"/>
    </row>
    <row r="489" spans="1:12" ht="12.75">
      <c r="A489" s="6" t="s">
        <v>115</v>
      </c>
      <c r="B489" s="33" t="s">
        <v>15</v>
      </c>
      <c r="C489" s="25">
        <v>1.57</v>
      </c>
      <c r="D489" s="25">
        <v>1.65</v>
      </c>
      <c r="E489" s="25">
        <v>1.75</v>
      </c>
      <c r="F489" s="25">
        <v>1.85</v>
      </c>
      <c r="G489" s="25">
        <v>1.9</v>
      </c>
      <c r="H489" s="25">
        <v>1.95</v>
      </c>
      <c r="I489" s="25">
        <v>2.03</v>
      </c>
      <c r="J489" s="25">
        <v>2.1</v>
      </c>
      <c r="K489" s="25">
        <v>2.13</v>
      </c>
      <c r="L489" s="8"/>
    </row>
    <row r="490" spans="1:12" ht="12.75" customHeight="1">
      <c r="A490" s="142" t="s">
        <v>108</v>
      </c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8"/>
    </row>
    <row r="491" spans="1:12" ht="12.75">
      <c r="A491" s="125" t="s">
        <v>108</v>
      </c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8"/>
    </row>
    <row r="492" spans="1:12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8"/>
    </row>
    <row r="493" spans="1:12" ht="15.75" customHeight="1">
      <c r="A493" s="127" t="s">
        <v>119</v>
      </c>
      <c r="B493" s="127"/>
      <c r="C493" s="127"/>
      <c r="D493" s="127"/>
      <c r="E493" s="127"/>
      <c r="F493" s="36"/>
      <c r="G493" s="36"/>
      <c r="H493" s="36" t="s">
        <v>120</v>
      </c>
      <c r="I493" s="36"/>
      <c r="J493" s="36"/>
      <c r="K493" s="36"/>
      <c r="L493" s="8"/>
    </row>
    <row r="494" spans="1:12" ht="12.75">
      <c r="A494" s="123"/>
      <c r="B494" s="123"/>
      <c r="C494" s="124"/>
      <c r="D494" s="124"/>
      <c r="E494" s="15"/>
      <c r="F494" s="15"/>
      <c r="G494" s="15"/>
      <c r="H494" s="15"/>
      <c r="I494" s="15"/>
      <c r="J494" s="15"/>
      <c r="K494" s="15"/>
      <c r="L494" s="8"/>
    </row>
    <row r="495" spans="1:12" ht="12.75">
      <c r="A495" s="20"/>
      <c r="B495" s="20"/>
      <c r="C495" s="20"/>
      <c r="D495" s="20"/>
      <c r="E495" s="20"/>
      <c r="F495" s="37"/>
      <c r="G495" s="37"/>
      <c r="H495" s="38"/>
      <c r="I495" s="38"/>
      <c r="J495" s="38"/>
      <c r="K495" s="38"/>
      <c r="L495" s="8"/>
    </row>
    <row r="496" spans="1:12" ht="12.75">
      <c r="A496" s="121"/>
      <c r="B496" s="122"/>
      <c r="C496" s="122"/>
      <c r="D496" s="122"/>
      <c r="E496" s="122"/>
      <c r="F496" s="122"/>
      <c r="G496" s="17"/>
      <c r="H496" s="14"/>
      <c r="I496" s="14"/>
      <c r="J496" s="16"/>
      <c r="K496" s="16"/>
      <c r="L496" s="8"/>
    </row>
    <row r="497" spans="1:12" ht="12.75">
      <c r="A497" s="132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8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8"/>
    </row>
    <row r="499" spans="1:12" ht="12.75">
      <c r="A499" s="18"/>
      <c r="B499" s="19"/>
      <c r="C499" s="13"/>
      <c r="D499" s="13"/>
      <c r="E499" s="13"/>
      <c r="F499" s="13"/>
      <c r="G499" s="13"/>
      <c r="H499" s="13"/>
      <c r="I499" s="13"/>
      <c r="J499" s="13"/>
      <c r="K499" s="13"/>
      <c r="L499" s="8"/>
    </row>
    <row r="500" spans="1:12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8"/>
    </row>
    <row r="501" spans="1:12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8"/>
    </row>
    <row r="502" spans="1:12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8"/>
    </row>
    <row r="503" spans="1:12" ht="30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8"/>
    </row>
    <row r="504" spans="1:12" ht="16.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8"/>
    </row>
    <row r="505" spans="1:12" ht="22.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8"/>
    </row>
    <row r="506" spans="1:12" ht="21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8"/>
    </row>
    <row r="507" spans="1:12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8"/>
    </row>
    <row r="508" spans="1:12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8"/>
    </row>
    <row r="509" spans="1:12" ht="30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8"/>
    </row>
    <row r="510" spans="1:12" ht="30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8"/>
    </row>
    <row r="511" spans="1:12" ht="65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8"/>
    </row>
    <row r="512" spans="1:12" ht="24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8"/>
    </row>
    <row r="513" spans="1:12" ht="13.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8"/>
    </row>
    <row r="514" spans="1:12" ht="29.25" customHeight="1" hidden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8"/>
    </row>
    <row r="515" spans="1:12" ht="26.25" customHeight="1" hidden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8"/>
    </row>
    <row r="516" spans="1:12" ht="12.75" hidden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8"/>
    </row>
    <row r="517" spans="1:12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8"/>
    </row>
    <row r="518" spans="1:1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1:11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1:11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1:11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1:11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1:11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1:11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1:11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1:11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1:11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1:11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1:11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1:11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1:11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1:11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1:11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1:11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1:11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1:11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1:11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1:11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1:11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1:11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1:11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1:11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1:11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1:11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1:11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1:11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1:11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1:11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1:11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1:11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1:11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1:11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1:11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1:11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1:11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1:11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1:11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1:11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1:11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1:11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1:11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1:11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1:11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1:11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1:11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1:11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1:11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1:11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1:11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1:11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1:11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1:11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1:11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1:11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1:11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1:11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1:11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</sheetData>
  <sheetProtection/>
  <mergeCells count="67">
    <mergeCell ref="A264:B264"/>
    <mergeCell ref="J485:K485"/>
    <mergeCell ref="F484:K484"/>
    <mergeCell ref="A430:A432"/>
    <mergeCell ref="A361:B361"/>
    <mergeCell ref="A371:B371"/>
    <mergeCell ref="A314:B314"/>
    <mergeCell ref="A398:B398"/>
    <mergeCell ref="A333:B333"/>
    <mergeCell ref="A384:B384"/>
    <mergeCell ref="A1:K2"/>
    <mergeCell ref="A3:A5"/>
    <mergeCell ref="B3:B5"/>
    <mergeCell ref="C4:C5"/>
    <mergeCell ref="A112:B112"/>
    <mergeCell ref="H4:I4"/>
    <mergeCell ref="F4:G4"/>
    <mergeCell ref="F3:K3"/>
    <mergeCell ref="A19:B19"/>
    <mergeCell ref="E4:E5"/>
    <mergeCell ref="C3:D3"/>
    <mergeCell ref="A54:B54"/>
    <mergeCell ref="A91:B91"/>
    <mergeCell ref="A142:B142"/>
    <mergeCell ref="A226:B226"/>
    <mergeCell ref="A161:B161"/>
    <mergeCell ref="A180:B180"/>
    <mergeCell ref="A72:B72"/>
    <mergeCell ref="A37:B37"/>
    <mergeCell ref="D4:D5"/>
    <mergeCell ref="A428:K428"/>
    <mergeCell ref="A207:B207"/>
    <mergeCell ref="A245:B245"/>
    <mergeCell ref="J4:K4"/>
    <mergeCell ref="A287:B287"/>
    <mergeCell ref="A342:B342"/>
    <mergeCell ref="A411:B411"/>
    <mergeCell ref="A421:B421"/>
    <mergeCell ref="A403:B403"/>
    <mergeCell ref="A389:B389"/>
    <mergeCell ref="A352:B352"/>
    <mergeCell ref="E485:E486"/>
    <mergeCell ref="H485:I485"/>
    <mergeCell ref="A490:K490"/>
    <mergeCell ref="A484:A486"/>
    <mergeCell ref="B484:B486"/>
    <mergeCell ref="A429:K429"/>
    <mergeCell ref="C431:C432"/>
    <mergeCell ref="F485:G485"/>
    <mergeCell ref="C484:D484"/>
    <mergeCell ref="A497:K497"/>
    <mergeCell ref="A483:K483"/>
    <mergeCell ref="A453:K453"/>
    <mergeCell ref="C485:C486"/>
    <mergeCell ref="D485:D486"/>
    <mergeCell ref="F431:G431"/>
    <mergeCell ref="D431:D432"/>
    <mergeCell ref="F430:K430"/>
    <mergeCell ref="A496:F496"/>
    <mergeCell ref="A494:D494"/>
    <mergeCell ref="A491:K491"/>
    <mergeCell ref="A493:E493"/>
    <mergeCell ref="B430:B432"/>
    <mergeCell ref="E431:E432"/>
    <mergeCell ref="J431:K431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Andrei Nikolaevich</cp:lastModifiedBy>
  <cp:lastPrinted>2019-07-05T08:36:47Z</cp:lastPrinted>
  <dcterms:created xsi:type="dcterms:W3CDTF">1999-04-06T06:04:42Z</dcterms:created>
  <dcterms:modified xsi:type="dcterms:W3CDTF">2020-09-28T13:20:50Z</dcterms:modified>
  <cp:category/>
  <cp:version/>
  <cp:contentType/>
  <cp:contentStatus/>
</cp:coreProperties>
</file>